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0Profesor asistente\PRACTICOS\En edición\"/>
    </mc:Choice>
  </mc:AlternateContent>
  <bookViews>
    <workbookView xWindow="240" yWindow="75" windowWidth="11520" windowHeight="2145"/>
  </bookViews>
  <sheets>
    <sheet name="Hoja1" sheetId="1" r:id="rId1"/>
  </sheets>
  <calcPr calcId="152511"/>
</workbook>
</file>

<file path=xl/calcChain.xml><?xml version="1.0" encoding="utf-8"?>
<calcChain xmlns="http://schemas.openxmlformats.org/spreadsheetml/2006/main">
  <c r="C67" i="1" l="1"/>
  <c r="G68" i="1" s="1"/>
  <c r="E47" i="1"/>
  <c r="E51" i="1"/>
  <c r="E50" i="1"/>
  <c r="E49" i="1"/>
  <c r="E48" i="1"/>
  <c r="E52" i="1"/>
  <c r="E59" i="1" s="1"/>
  <c r="E61" i="1" s="1"/>
  <c r="C42" i="1"/>
  <c r="C25" i="1"/>
  <c r="C26" i="1" s="1"/>
  <c r="C12" i="1"/>
  <c r="C14" i="1" s="1"/>
  <c r="C16" i="1" s="1"/>
  <c r="C10" i="1"/>
  <c r="C27" i="1" l="1"/>
  <c r="C28" i="1" s="1"/>
  <c r="C29" i="1" s="1"/>
</calcChain>
</file>

<file path=xl/sharedStrings.xml><?xml version="1.0" encoding="utf-8"?>
<sst xmlns="http://schemas.openxmlformats.org/spreadsheetml/2006/main" count="107" uniqueCount="78">
  <si>
    <r>
      <t xml:space="preserve">Materiales de la Industria Química
</t>
    </r>
    <r>
      <rPr>
        <sz val="16"/>
        <color indexed="8"/>
        <rFont val="Calibri"/>
        <family val="2"/>
      </rPr>
      <t xml:space="preserve">Cuadernillo de Trabajos Prácticos
</t>
    </r>
    <r>
      <rPr>
        <sz val="11"/>
        <color theme="1"/>
        <rFont val="Calibri"/>
        <family val="2"/>
        <scheme val="minor"/>
      </rPr>
      <t>Rev 2014</t>
    </r>
    <r>
      <rPr>
        <sz val="20"/>
        <color indexed="8"/>
        <rFont val="Calibri"/>
        <family val="2"/>
      </rPr>
      <t xml:space="preserve">
</t>
    </r>
  </si>
  <si>
    <t>B</t>
  </si>
  <si>
    <t xml:space="preserve">La gravedad específica del Al2O3 es 3,96 g/cm3. Se produce un componente cerámico sinterizando polvos de alúmina. Cuando está seco pesa 80 g; pesa 92 g después de haber estado sumergido en agua, y 58 g suspendido en agua. Calcule la porosidad aparente, la porosidad real y los poros cerrados.vidrio, polietileno.
</t>
  </si>
  <si>
    <t>Wd=</t>
  </si>
  <si>
    <t>Ww=</t>
  </si>
  <si>
    <t>Ws=</t>
  </si>
  <si>
    <t>g</t>
  </si>
  <si>
    <t>d=</t>
  </si>
  <si>
    <t>g/cm3</t>
  </si>
  <si>
    <t>%</t>
  </si>
  <si>
    <t>PA</t>
  </si>
  <si>
    <t>Porosidad aparente:</t>
  </si>
  <si>
    <t>100 * (Ww-Wd)/(Ww-Ws)</t>
  </si>
  <si>
    <t>Densidad en masa o aparente:</t>
  </si>
  <si>
    <t>Porosidad Real:</t>
  </si>
  <si>
    <t>PR</t>
  </si>
  <si>
    <t>100 * (d-B)/d</t>
  </si>
  <si>
    <t>Poros cerrados</t>
  </si>
  <si>
    <t>PC</t>
  </si>
  <si>
    <t>PR-PA</t>
  </si>
  <si>
    <t>Ww-Ws = Vol de pieza</t>
  </si>
  <si>
    <t>Ww-Wd = vol poros interconectados</t>
  </si>
  <si>
    <t>B = densidad de la pieza cuando se tiene en cuenta el volumen de material y de poros</t>
  </si>
  <si>
    <r>
      <rPr>
        <sz val="10"/>
        <color indexed="8"/>
        <rFont val="Calibri"/>
        <family val="2"/>
      </rPr>
      <t>El carburo de silicio (SiC) tiene una gravedad específica de 3,1 g/cm</t>
    </r>
    <r>
      <rPr>
        <vertAlign val="superscript"/>
        <sz val="10"/>
        <color indexed="8"/>
        <rFont val="Calibri"/>
        <family val="2"/>
      </rPr>
      <t>3</t>
    </r>
    <r>
      <rPr>
        <sz val="10"/>
        <color indexed="8"/>
        <rFont val="Calibri"/>
        <family val="2"/>
      </rPr>
      <t>. Se produce una pieza sinterizada de SiC que ocupa un volumen de 500 cm</t>
    </r>
    <r>
      <rPr>
        <vertAlign val="superscript"/>
        <sz val="10"/>
        <color indexed="8"/>
        <rFont val="Calibri"/>
        <family val="2"/>
      </rPr>
      <t>3</t>
    </r>
    <r>
      <rPr>
        <sz val="10"/>
        <color indexed="8"/>
        <rFont val="Calibri"/>
        <family val="2"/>
      </rPr>
      <t xml:space="preserve"> y que pesa 1200 g. Después de sumergirla en agua, la pieza pesa 1250 g. Calcule la densidad en masa, la porosidad real y la fración volumérrica de la porosidad total que está formada por poros cerrados.</t>
    </r>
  </si>
  <si>
    <t>d =</t>
  </si>
  <si>
    <t>V =</t>
  </si>
  <si>
    <t>cm3</t>
  </si>
  <si>
    <t xml:space="preserve">g </t>
  </si>
  <si>
    <t>Ww =</t>
  </si>
  <si>
    <t xml:space="preserve">B = </t>
  </si>
  <si>
    <t xml:space="preserve">PR = </t>
  </si>
  <si>
    <t>Wd =</t>
  </si>
  <si>
    <t>Wd / V</t>
  </si>
  <si>
    <t xml:space="preserve">PA = </t>
  </si>
  <si>
    <t xml:space="preserve">Ws = </t>
  </si>
  <si>
    <t>Wd/(Ww-Ws)</t>
  </si>
  <si>
    <t>Ws = -( Wd/B -Ww)</t>
  </si>
  <si>
    <t xml:space="preserve">PC = </t>
  </si>
  <si>
    <t>El Si3N4 prensado en caliente tiene una resistencia a la tensión de 550 MPa. Están presentes defectos debido a la porosidad que ha quedado en el componente; el radio de curvatura de estos defectos es de 0,005 cm. La pieza debe ser capaz de resistir un esfuerzo aplicado de 200 MPa. ¿Cuál es la longitud máxima de defectos que puede ser acepatada?</t>
  </si>
  <si>
    <t>S=</t>
  </si>
  <si>
    <t>Pa</t>
  </si>
  <si>
    <t>Strabajo=</t>
  </si>
  <si>
    <t>r=</t>
  </si>
  <si>
    <t>m</t>
  </si>
  <si>
    <t>Tensión real de la pieza debido a amplificación por grietas:</t>
  </si>
  <si>
    <t>T=2*Strabajo*(a/r)^0,5</t>
  </si>
  <si>
    <t>Tamaño máximo de los defectos:</t>
  </si>
  <si>
    <t>a=</t>
  </si>
  <si>
    <t>T debe ser inferior a 550 Mpa</t>
  </si>
  <si>
    <t>Un cerámico de sialón típicamente tiene una resistencia a la flexión de 120.000 psi. En un ensayo de flexión de tres puntos, una barra de sialón de 0,5 pulg. de espesor y 1,0 pulg. de ancho es soportada entre dos puntos separados 9 pulg. Se sabe que la pieza contiene defectos de 0,001 pulg. de largo, con un radio en sus extremos de 50 nm. Durante el ensayo, ¿a qué cantidad de carga espera que falle la barra?</t>
  </si>
  <si>
    <t>psi</t>
  </si>
  <si>
    <t>pulg</t>
  </si>
  <si>
    <t>h=</t>
  </si>
  <si>
    <t>Mpa</t>
  </si>
  <si>
    <t>:para vigas rectangulares (Resistencia de materiales de William A Nash) la tensión generada durante el ensayo de flexión es:</t>
  </si>
  <si>
    <r>
      <t>Sflex = 3*P*L / w h</t>
    </r>
    <r>
      <rPr>
        <vertAlign val="superscript"/>
        <sz val="11"/>
        <color indexed="8"/>
        <rFont val="Calibri"/>
        <family val="2"/>
      </rPr>
      <t>2</t>
    </r>
  </si>
  <si>
    <t>L=</t>
  </si>
  <si>
    <t>w=</t>
  </si>
  <si>
    <r>
      <t>P a la tensión de rotura es: P= Sflex*w*h</t>
    </r>
    <r>
      <rPr>
        <vertAlign val="superscript"/>
        <sz val="11"/>
        <color indexed="8"/>
        <rFont val="Calibri"/>
        <family val="2"/>
      </rPr>
      <t xml:space="preserve">2 </t>
    </r>
    <r>
      <rPr>
        <sz val="11"/>
        <color theme="1"/>
        <rFont val="Calibri"/>
        <family val="2"/>
        <scheme val="minor"/>
      </rPr>
      <t>/ 3*L</t>
    </r>
  </si>
  <si>
    <t>La tensión de rotura es:</t>
  </si>
  <si>
    <t>Sflex=</t>
  </si>
  <si>
    <t>Donde P es carga aplicada (fuerza)</t>
  </si>
  <si>
    <t>La carga en rotura es:</t>
  </si>
  <si>
    <t>P=</t>
  </si>
  <si>
    <t>N</t>
  </si>
  <si>
    <t>7,1 Kg</t>
  </si>
  <si>
    <r>
      <t>Una pieza grande de cerámica producida a partir de ZrO</t>
    </r>
    <r>
      <rPr>
        <vertAlign val="subscript"/>
        <sz val="11"/>
        <color indexed="8"/>
        <rFont val="Calibri"/>
        <family val="2"/>
      </rPr>
      <t>2</t>
    </r>
    <r>
      <rPr>
        <sz val="11"/>
        <color theme="1"/>
        <rFont val="Calibri"/>
        <family val="2"/>
        <scheme val="minor"/>
      </rPr>
      <t xml:space="preserve"> parcialmente estabilizado tiene una tenacidad a la fractura de 10.000 psi (pulg)</t>
    </r>
    <r>
      <rPr>
        <vertAlign val="superscript"/>
        <sz val="11"/>
        <color indexed="8"/>
        <rFont val="Calibri"/>
        <family val="2"/>
      </rPr>
      <t xml:space="preserve">1/2 </t>
    </r>
    <r>
      <rPr>
        <sz val="11"/>
        <color theme="1"/>
        <rFont val="Calibri"/>
        <family val="2"/>
        <scheme val="minor"/>
      </rPr>
      <t>, y un esfuerzo esperado de cedencia de 65.000 psi. Si el componente debe resistir un esfuerzo igual a la mitad de su límite de cedencia, determine el tamaño máximo de los defectos que pudieran estar presentes en la estructura. Suponga un f=1.</t>
    </r>
  </si>
  <si>
    <t>S cedencia=</t>
  </si>
  <si>
    <t>Kif=</t>
  </si>
  <si>
    <r>
      <t xml:space="preserve">psi.pl </t>
    </r>
    <r>
      <rPr>
        <vertAlign val="superscript"/>
        <sz val="11"/>
        <color indexed="8"/>
        <rFont val="Calibri"/>
        <family val="2"/>
      </rPr>
      <t>0,5</t>
    </r>
  </si>
  <si>
    <t>largo de los defectos a en pulgadas:</t>
  </si>
  <si>
    <t>S aditida=S=</t>
  </si>
  <si>
    <r>
      <t>S/2 = K/f(Pi·a)</t>
    </r>
    <r>
      <rPr>
        <vertAlign val="superscript"/>
        <sz val="11"/>
        <color indexed="8"/>
        <rFont val="Calibri"/>
        <family val="2"/>
      </rPr>
      <t>0,5</t>
    </r>
    <r>
      <rPr>
        <sz val="11"/>
        <color theme="1"/>
        <rFont val="Calibri"/>
        <family val="2"/>
        <scheme val="minor"/>
      </rPr>
      <t xml:space="preserve"> es la condición de trabajo</t>
    </r>
  </si>
  <si>
    <t>f=</t>
  </si>
  <si>
    <t>a =</t>
  </si>
  <si>
    <t>pl</t>
  </si>
  <si>
    <t>Los moldes cerámicos utilizados en la producción de piezas de fundición continen alcohol, el cual se quema antes del colado. Como resultado, produce una red de microgrietas que permiten a los gases escapar a través del molde cuando el metal es vaciado. ¿Qué efectos pudieran tener las microgrietas sobre las propiedades del molde?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</si>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</sst>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9" formatCode="0.000"/>
  </numFmts>
  <fonts count="9" x14ac:knownFonts="1">
    <font>
      <sz val="11"/>
      <color theme="1"/>
      <name val="Calibri"/>
      <family val="2"/>
      <scheme val="minor"/>
    </font>
    <font>
      <sz val="16"/>
      <color indexed="8"/>
      <name val="Calibri"/>
      <family val="2"/>
    </font>
    <font>
      <sz val="20"/>
      <color indexed="8"/>
      <name val="Calibri"/>
      <family val="2"/>
    </font>
    <font>
      <b/>
      <sz val="16"/>
      <color indexed="8"/>
      <name val="Calibri"/>
      <family val="2"/>
    </font>
    <font>
      <sz val="10"/>
      <color indexed="8"/>
      <name val="Calibri"/>
      <family val="2"/>
    </font>
    <font>
      <vertAlign val="superscript"/>
      <sz val="10"/>
      <color indexed="8"/>
      <name val="Calibri"/>
      <family val="2"/>
    </font>
    <font>
      <sz val="8"/>
      <name val="Calibri"/>
      <family val="2"/>
    </font>
    <font>
      <vertAlign val="superscript"/>
      <sz val="11"/>
      <color indexed="8"/>
      <name val="Calibri"/>
      <family val="2"/>
    </font>
    <font>
      <vertAlign val="subscript"/>
      <sz val="11"/>
      <color indexed="8"/>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3" fillId="0" borderId="0" xfId="0" applyFont="1" applyAlignment="1">
      <alignment horizontal="center" vertical="center" wrapText="1"/>
    </xf>
    <xf numFmtId="0" fontId="0" fillId="0" borderId="0" xfId="0" applyAlignment="1">
      <alignment horizontal="center"/>
    </xf>
    <xf numFmtId="164" fontId="0" fillId="0" borderId="0" xfId="0" applyNumberFormat="1"/>
    <xf numFmtId="11" fontId="0" fillId="0" borderId="0" xfId="0" applyNumberFormat="1"/>
    <xf numFmtId="0" fontId="3" fillId="0" borderId="0" xfId="0" applyFont="1" applyFill="1" applyAlignment="1">
      <alignment horizontal="center" vertical="center" wrapText="1"/>
    </xf>
    <xf numFmtId="0" fontId="0" fillId="0" borderId="0" xfId="0" applyFill="1"/>
    <xf numFmtId="11" fontId="0" fillId="0" borderId="0" xfId="0" applyNumberFormat="1" applyFill="1"/>
    <xf numFmtId="164" fontId="0" fillId="0" borderId="0" xfId="0" applyNumberFormat="1" applyFill="1"/>
    <xf numFmtId="169" fontId="0" fillId="0" borderId="0" xfId="0" applyNumberFormat="1" applyFill="1"/>
    <xf numFmtId="1" fontId="0" fillId="0" borderId="0" xfId="0" applyNumberFormat="1" applyFill="1"/>
    <xf numFmtId="0" fontId="0" fillId="0" borderId="0" xfId="0" applyAlignment="1">
      <alignment horizontal="right"/>
    </xf>
    <xf numFmtId="169" fontId="0" fillId="0" borderId="0" xfId="0" applyNumberFormat="1" applyAlignment="1">
      <alignment horizontal="center"/>
    </xf>
    <xf numFmtId="0" fontId="4" fillId="0" borderId="0" xfId="0" applyFont="1" applyFill="1" applyAlignment="1">
      <alignment horizontal="left" vertical="top" wrapText="1"/>
    </xf>
    <xf numFmtId="0" fontId="0" fillId="0" borderId="0" xfId="0" applyFill="1" applyAlignment="1">
      <alignment horizontal="left" vertical="top" wrapText="1"/>
    </xf>
    <xf numFmtId="0" fontId="2" fillId="0" borderId="0" xfId="0" applyFont="1" applyAlignment="1">
      <alignment horizontal="center" vertical="top" wrapText="1"/>
    </xf>
    <xf numFmtId="0" fontId="0" fillId="0" borderId="0" xfId="0" applyAlignment="1">
      <alignment horizontal="left" vertical="top" wrapText="1"/>
    </xf>
    <xf numFmtId="0" fontId="4"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123825</xdr:colOff>
      <xdr:row>0</xdr:row>
      <xdr:rowOff>95250</xdr:rowOff>
    </xdr:from>
    <xdr:to>
      <xdr:col>4</xdr:col>
      <xdr:colOff>742950</xdr:colOff>
      <xdr:row>0</xdr:row>
      <xdr:rowOff>790575</xdr:rowOff>
    </xdr:to>
    <xdr:pic>
      <xdr:nvPicPr>
        <xdr:cNvPr id="1025"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95250"/>
          <a:ext cx="6191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abSelected="1" zoomScale="90" zoomScaleNormal="90" workbookViewId="0">
      <selection activeCell="B75" sqref="B75"/>
    </sheetView>
  </sheetViews>
  <sheetFormatPr defaultRowHeight="15" x14ac:dyDescent="0.25"/>
  <cols>
    <col min="1" max="2" width="11.42578125" customWidth="1"/>
    <col min="3" max="3" width="13.5703125" bestFit="1" customWidth="1"/>
    <col min="4" max="4" width="11.42578125" customWidth="1"/>
    <col min="5" max="5" width="13" bestFit="1" customWidth="1"/>
    <col min="6" max="6" width="11.85546875" bestFit="1" customWidth="1"/>
    <col min="7" max="256" width="11.42578125" customWidth="1"/>
  </cols>
  <sheetData>
    <row r="1" spans="1:17" ht="71.25" customHeight="1" x14ac:dyDescent="0.25">
      <c r="B1" s="15" t="s">
        <v>0</v>
      </c>
      <c r="C1" s="15"/>
      <c r="D1" s="15"/>
      <c r="E1" s="15"/>
      <c r="F1" s="15"/>
      <c r="G1" s="15"/>
      <c r="H1" s="15"/>
      <c r="I1" s="15"/>
      <c r="J1" s="15"/>
      <c r="K1" s="15"/>
      <c r="L1" s="15"/>
      <c r="M1" s="15"/>
      <c r="N1" s="15"/>
    </row>
    <row r="2" spans="1:17" ht="48.75" customHeight="1" x14ac:dyDescent="0.25">
      <c r="A2" s="1">
        <v>1</v>
      </c>
      <c r="B2" s="16" t="s">
        <v>2</v>
      </c>
      <c r="C2" s="16"/>
      <c r="D2" s="16"/>
      <c r="E2" s="16"/>
      <c r="F2" s="16"/>
      <c r="G2" s="16"/>
      <c r="H2" s="16"/>
      <c r="I2" s="16"/>
      <c r="J2" s="16"/>
      <c r="K2" s="16"/>
      <c r="L2" s="16"/>
      <c r="M2" s="16"/>
      <c r="N2" s="16"/>
      <c r="O2" s="16"/>
      <c r="P2" s="16"/>
      <c r="Q2" s="16"/>
    </row>
    <row r="4" spans="1:17" x14ac:dyDescent="0.25">
      <c r="B4" t="s">
        <v>3</v>
      </c>
      <c r="C4" s="2">
        <v>80</v>
      </c>
      <c r="D4" t="s">
        <v>6</v>
      </c>
      <c r="H4" t="s">
        <v>20</v>
      </c>
    </row>
    <row r="5" spans="1:17" x14ac:dyDescent="0.25">
      <c r="B5" t="s">
        <v>4</v>
      </c>
      <c r="C5" s="2">
        <v>92</v>
      </c>
      <c r="D5" t="s">
        <v>6</v>
      </c>
      <c r="H5" t="s">
        <v>21</v>
      </c>
    </row>
    <row r="6" spans="1:17" x14ac:dyDescent="0.25">
      <c r="B6" t="s">
        <v>5</v>
      </c>
      <c r="C6" s="2">
        <v>58</v>
      </c>
      <c r="D6" t="s">
        <v>6</v>
      </c>
      <c r="H6" t="s">
        <v>22</v>
      </c>
    </row>
    <row r="7" spans="1:17" x14ac:dyDescent="0.25">
      <c r="B7" t="s">
        <v>7</v>
      </c>
      <c r="C7" s="2">
        <v>3.96</v>
      </c>
      <c r="D7" t="s">
        <v>8</v>
      </c>
    </row>
    <row r="9" spans="1:17" x14ac:dyDescent="0.25">
      <c r="B9" t="s">
        <v>11</v>
      </c>
    </row>
    <row r="10" spans="1:17" x14ac:dyDescent="0.25">
      <c r="B10" t="s">
        <v>10</v>
      </c>
      <c r="C10" s="3">
        <f>100*(C5-C4)/(C5-C6)</f>
        <v>35.294117647058826</v>
      </c>
      <c r="D10" t="s">
        <v>9</v>
      </c>
      <c r="E10" t="s">
        <v>12</v>
      </c>
    </row>
    <row r="11" spans="1:17" x14ac:dyDescent="0.25">
      <c r="B11" t="s">
        <v>13</v>
      </c>
    </row>
    <row r="12" spans="1:17" x14ac:dyDescent="0.25">
      <c r="B12" t="s">
        <v>1</v>
      </c>
      <c r="C12" s="3">
        <f>C4/(C5-C6)</f>
        <v>2.3529411764705883</v>
      </c>
      <c r="D12" t="s">
        <v>8</v>
      </c>
      <c r="E12" t="s">
        <v>35</v>
      </c>
    </row>
    <row r="13" spans="1:17" x14ac:dyDescent="0.25">
      <c r="B13" t="s">
        <v>14</v>
      </c>
    </row>
    <row r="14" spans="1:17" x14ac:dyDescent="0.25">
      <c r="B14" t="s">
        <v>15</v>
      </c>
      <c r="C14" s="3">
        <f>100*(C7-C12)/C7</f>
        <v>40.582293523469993</v>
      </c>
      <c r="D14" t="s">
        <v>9</v>
      </c>
      <c r="E14" t="s">
        <v>16</v>
      </c>
    </row>
    <row r="15" spans="1:17" x14ac:dyDescent="0.25">
      <c r="B15" t="s">
        <v>17</v>
      </c>
    </row>
    <row r="16" spans="1:17" x14ac:dyDescent="0.25">
      <c r="B16" t="s">
        <v>18</v>
      </c>
      <c r="C16" s="3">
        <f>C14-C10</f>
        <v>5.2881758764111666</v>
      </c>
      <c r="D16" t="s">
        <v>9</v>
      </c>
      <c r="E16" t="s">
        <v>19</v>
      </c>
    </row>
    <row r="18" spans="1:17" ht="30.75" customHeight="1" x14ac:dyDescent="0.25">
      <c r="A18" s="1">
        <v>2</v>
      </c>
      <c r="B18" s="17" t="s">
        <v>23</v>
      </c>
      <c r="C18" s="16"/>
      <c r="D18" s="16"/>
      <c r="E18" s="16"/>
      <c r="F18" s="16"/>
      <c r="G18" s="16"/>
      <c r="H18" s="16"/>
      <c r="I18" s="16"/>
      <c r="J18" s="16"/>
      <c r="K18" s="16"/>
      <c r="L18" s="16"/>
      <c r="M18" s="16"/>
      <c r="N18" s="16"/>
      <c r="O18" s="16"/>
      <c r="P18" s="16"/>
      <c r="Q18" s="16"/>
    </row>
    <row r="20" spans="1:17" x14ac:dyDescent="0.25">
      <c r="B20" t="s">
        <v>24</v>
      </c>
      <c r="C20" s="2">
        <v>3.1</v>
      </c>
      <c r="D20" t="s">
        <v>8</v>
      </c>
    </row>
    <row r="21" spans="1:17" x14ac:dyDescent="0.25">
      <c r="B21" t="s">
        <v>25</v>
      </c>
      <c r="C21" s="2">
        <v>500</v>
      </c>
      <c r="D21" t="s">
        <v>26</v>
      </c>
    </row>
    <row r="22" spans="1:17" x14ac:dyDescent="0.25">
      <c r="B22" t="s">
        <v>31</v>
      </c>
      <c r="C22" s="2">
        <v>1200</v>
      </c>
      <c r="D22" t="s">
        <v>27</v>
      </c>
    </row>
    <row r="23" spans="1:17" x14ac:dyDescent="0.25">
      <c r="B23" t="s">
        <v>28</v>
      </c>
      <c r="C23" s="2">
        <v>1250</v>
      </c>
      <c r="D23" t="s">
        <v>6</v>
      </c>
    </row>
    <row r="24" spans="1:17" x14ac:dyDescent="0.25">
      <c r="C24" s="2"/>
    </row>
    <row r="25" spans="1:17" x14ac:dyDescent="0.25">
      <c r="B25" t="s">
        <v>29</v>
      </c>
      <c r="C25">
        <f>C22/C21</f>
        <v>2.4</v>
      </c>
      <c r="D25" t="s">
        <v>8</v>
      </c>
      <c r="E25" t="s">
        <v>32</v>
      </c>
    </row>
    <row r="26" spans="1:17" x14ac:dyDescent="0.25">
      <c r="B26" t="s">
        <v>30</v>
      </c>
      <c r="C26" s="3">
        <f>100*(C20-C25)/C20</f>
        <v>22.580645161290327</v>
      </c>
      <c r="D26" t="s">
        <v>9</v>
      </c>
    </row>
    <row r="27" spans="1:17" x14ac:dyDescent="0.25">
      <c r="B27" t="s">
        <v>34</v>
      </c>
      <c r="C27">
        <f>-(C22/C25-C23)</f>
        <v>750</v>
      </c>
      <c r="D27" t="s">
        <v>6</v>
      </c>
      <c r="E27" t="s">
        <v>36</v>
      </c>
    </row>
    <row r="28" spans="1:17" x14ac:dyDescent="0.25">
      <c r="B28" t="s">
        <v>33</v>
      </c>
      <c r="C28" s="3">
        <f>100*(C23-C22)/(C23-C27)</f>
        <v>10</v>
      </c>
      <c r="D28" t="s">
        <v>9</v>
      </c>
    </row>
    <row r="29" spans="1:17" x14ac:dyDescent="0.25">
      <c r="B29" t="s">
        <v>37</v>
      </c>
      <c r="C29" s="3">
        <f>C26-C28</f>
        <v>12.580645161290327</v>
      </c>
      <c r="D29" t="s">
        <v>9</v>
      </c>
    </row>
    <row r="32" spans="1:17" ht="30" customHeight="1" x14ac:dyDescent="0.25">
      <c r="A32" s="1">
        <v>3</v>
      </c>
      <c r="B32" s="17" t="s">
        <v>38</v>
      </c>
      <c r="C32" s="16"/>
      <c r="D32" s="16"/>
      <c r="E32" s="16"/>
      <c r="F32" s="16"/>
      <c r="G32" s="16"/>
      <c r="H32" s="16"/>
      <c r="I32" s="16"/>
      <c r="J32" s="16"/>
      <c r="K32" s="16"/>
      <c r="L32" s="16"/>
      <c r="M32" s="16"/>
      <c r="N32" s="16"/>
      <c r="O32" s="16"/>
      <c r="P32" s="16"/>
      <c r="Q32" s="16"/>
    </row>
    <row r="34" spans="1:17" x14ac:dyDescent="0.25">
      <c r="B34" t="s">
        <v>39</v>
      </c>
      <c r="C34" s="4">
        <v>550000000</v>
      </c>
      <c r="D34" t="s">
        <v>40</v>
      </c>
    </row>
    <row r="35" spans="1:17" x14ac:dyDescent="0.25">
      <c r="B35" t="s">
        <v>41</v>
      </c>
      <c r="C35" s="4">
        <v>200000000</v>
      </c>
      <c r="D35" t="s">
        <v>40</v>
      </c>
    </row>
    <row r="36" spans="1:17" x14ac:dyDescent="0.25">
      <c r="B36" t="s">
        <v>42</v>
      </c>
      <c r="C36" s="4">
        <v>5.0000000000000002E-5</v>
      </c>
      <c r="D36" t="s">
        <v>43</v>
      </c>
    </row>
    <row r="38" spans="1:17" x14ac:dyDescent="0.25">
      <c r="B38" t="s">
        <v>44</v>
      </c>
    </row>
    <row r="39" spans="1:17" x14ac:dyDescent="0.25">
      <c r="B39" t="s">
        <v>45</v>
      </c>
    </row>
    <row r="40" spans="1:17" x14ac:dyDescent="0.25">
      <c r="B40" t="s">
        <v>48</v>
      </c>
    </row>
    <row r="41" spans="1:17" x14ac:dyDescent="0.25">
      <c r="B41" t="s">
        <v>46</v>
      </c>
    </row>
    <row r="42" spans="1:17" x14ac:dyDescent="0.25">
      <c r="B42" t="s">
        <v>47</v>
      </c>
      <c r="C42" s="4">
        <f>(C34/2/C35)^2*C36</f>
        <v>9.4531250000000011E-5</v>
      </c>
      <c r="D42" t="s">
        <v>43</v>
      </c>
    </row>
    <row r="45" spans="1:17" ht="33" customHeight="1" x14ac:dyDescent="0.25">
      <c r="A45" s="5">
        <v>4</v>
      </c>
      <c r="B45" s="13" t="s">
        <v>49</v>
      </c>
      <c r="C45" s="14"/>
      <c r="D45" s="14"/>
      <c r="E45" s="14"/>
      <c r="F45" s="14"/>
      <c r="G45" s="14"/>
      <c r="H45" s="14"/>
      <c r="I45" s="14"/>
      <c r="J45" s="14"/>
      <c r="K45" s="14"/>
      <c r="L45" s="14"/>
      <c r="M45" s="14"/>
      <c r="N45" s="14"/>
      <c r="O45" s="14"/>
      <c r="P45" s="14"/>
      <c r="Q45" s="14"/>
    </row>
    <row r="46" spans="1:17" x14ac:dyDescent="0.25">
      <c r="A46" s="6"/>
      <c r="B46" s="6"/>
      <c r="C46" s="6"/>
      <c r="D46" s="6"/>
      <c r="E46" s="6"/>
      <c r="F46" s="6"/>
      <c r="G46" s="6"/>
      <c r="H46" s="6"/>
      <c r="I46" s="6"/>
      <c r="J46" s="6"/>
      <c r="K46" s="6"/>
      <c r="L46" s="6"/>
      <c r="M46" s="6"/>
      <c r="N46" s="6"/>
      <c r="O46" s="6"/>
      <c r="P46" s="6"/>
      <c r="Q46" s="6"/>
    </row>
    <row r="47" spans="1:17" x14ac:dyDescent="0.25">
      <c r="A47" s="6"/>
      <c r="B47" s="6" t="s">
        <v>39</v>
      </c>
      <c r="C47" s="7">
        <v>120000</v>
      </c>
      <c r="D47" s="6" t="s">
        <v>50</v>
      </c>
      <c r="E47" s="10">
        <f>C47*6.894757/1000</f>
        <v>827.37084000000004</v>
      </c>
      <c r="F47" s="6" t="s">
        <v>53</v>
      </c>
      <c r="G47" s="6"/>
      <c r="H47" s="6"/>
      <c r="I47" s="6"/>
      <c r="J47" s="6"/>
      <c r="K47" s="6"/>
      <c r="L47" s="6"/>
      <c r="M47" s="6"/>
      <c r="N47" s="6"/>
      <c r="O47" s="6"/>
      <c r="P47" s="6"/>
      <c r="Q47" s="6"/>
    </row>
    <row r="48" spans="1:17" x14ac:dyDescent="0.25">
      <c r="A48" s="6"/>
      <c r="B48" s="6" t="s">
        <v>52</v>
      </c>
      <c r="C48" s="6">
        <v>0.5</v>
      </c>
      <c r="D48" s="6" t="s">
        <v>51</v>
      </c>
      <c r="E48" s="9">
        <f>C48*0.0254</f>
        <v>1.2699999999999999E-2</v>
      </c>
      <c r="F48" s="6" t="s">
        <v>43</v>
      </c>
      <c r="G48" s="6"/>
      <c r="H48" s="6"/>
      <c r="I48" s="6"/>
      <c r="J48" s="6"/>
      <c r="K48" s="6"/>
      <c r="L48" s="6"/>
      <c r="M48" s="6"/>
      <c r="N48" s="6"/>
      <c r="O48" s="6"/>
      <c r="P48" s="6"/>
      <c r="Q48" s="6"/>
    </row>
    <row r="49" spans="1:17" x14ac:dyDescent="0.25">
      <c r="A49" s="6"/>
      <c r="B49" s="6" t="s">
        <v>57</v>
      </c>
      <c r="C49" s="8">
        <v>1</v>
      </c>
      <c r="D49" s="6" t="s">
        <v>51</v>
      </c>
      <c r="E49" s="9">
        <f>C49*0.0254</f>
        <v>2.5399999999999999E-2</v>
      </c>
      <c r="F49" s="6" t="s">
        <v>43</v>
      </c>
      <c r="G49" s="6"/>
      <c r="H49" s="6"/>
      <c r="I49" s="6"/>
      <c r="J49" s="6"/>
      <c r="K49" s="6"/>
      <c r="L49" s="6"/>
      <c r="M49" s="6"/>
      <c r="N49" s="6"/>
      <c r="O49" s="6"/>
      <c r="P49" s="6"/>
      <c r="Q49" s="6"/>
    </row>
    <row r="50" spans="1:17" x14ac:dyDescent="0.25">
      <c r="A50" s="6"/>
      <c r="B50" s="6" t="s">
        <v>56</v>
      </c>
      <c r="C50" s="8">
        <v>9</v>
      </c>
      <c r="D50" s="6" t="s">
        <v>51</v>
      </c>
      <c r="E50" s="9">
        <f>C50*0.0254</f>
        <v>0.2286</v>
      </c>
      <c r="F50" s="6" t="s">
        <v>43</v>
      </c>
      <c r="G50" s="6"/>
      <c r="H50" s="6"/>
      <c r="I50" s="6"/>
      <c r="J50" s="6"/>
      <c r="K50" s="6"/>
      <c r="L50" s="6"/>
      <c r="M50" s="6"/>
      <c r="N50" s="6"/>
      <c r="O50" s="6"/>
      <c r="P50" s="6"/>
      <c r="Q50" s="6"/>
    </row>
    <row r="51" spans="1:17" x14ac:dyDescent="0.25">
      <c r="A51" s="6"/>
      <c r="B51" s="6" t="s">
        <v>47</v>
      </c>
      <c r="C51" s="7">
        <v>1E-3</v>
      </c>
      <c r="D51" s="6" t="s">
        <v>51</v>
      </c>
      <c r="E51" s="7">
        <f>C51*0.0254</f>
        <v>2.5400000000000001E-5</v>
      </c>
      <c r="F51" s="6" t="s">
        <v>43</v>
      </c>
      <c r="G51" s="6"/>
      <c r="H51" s="6"/>
      <c r="I51" s="6"/>
      <c r="J51" s="6"/>
      <c r="K51" s="6"/>
      <c r="L51" s="6"/>
      <c r="M51" s="6"/>
      <c r="N51" s="6"/>
      <c r="O51" s="6"/>
      <c r="P51" s="6"/>
      <c r="Q51" s="6"/>
    </row>
    <row r="52" spans="1:17" x14ac:dyDescent="0.25">
      <c r="A52" s="6"/>
      <c r="B52" s="6" t="s">
        <v>42</v>
      </c>
      <c r="C52" s="7">
        <v>4.9999999999999998E-8</v>
      </c>
      <c r="D52" s="6" t="s">
        <v>43</v>
      </c>
      <c r="E52" s="7">
        <f>C52/2.45</f>
        <v>2.040816326530612E-8</v>
      </c>
      <c r="F52" s="6" t="s">
        <v>51</v>
      </c>
      <c r="G52" s="6"/>
      <c r="H52" s="6"/>
      <c r="I52" s="6"/>
      <c r="J52" s="6"/>
      <c r="K52" s="6"/>
      <c r="L52" s="6"/>
      <c r="M52" s="6"/>
      <c r="N52" s="6"/>
      <c r="O52" s="6"/>
      <c r="P52" s="6"/>
      <c r="Q52" s="6"/>
    </row>
    <row r="53" spans="1:17" x14ac:dyDescent="0.25">
      <c r="A53" s="6"/>
      <c r="B53" s="6"/>
      <c r="C53" s="6"/>
      <c r="D53" s="6"/>
      <c r="E53" s="6"/>
      <c r="F53" s="6"/>
      <c r="G53" s="6"/>
      <c r="H53" s="6"/>
      <c r="I53" s="6"/>
      <c r="J53" s="6"/>
      <c r="K53" s="6"/>
      <c r="L53" s="6"/>
      <c r="M53" s="6"/>
      <c r="N53" s="6"/>
      <c r="O53" s="6"/>
      <c r="P53" s="6"/>
      <c r="Q53" s="6"/>
    </row>
    <row r="54" spans="1:17" x14ac:dyDescent="0.25">
      <c r="A54" s="6"/>
      <c r="B54" s="6" t="s">
        <v>54</v>
      </c>
      <c r="C54" s="6"/>
      <c r="D54" s="6"/>
      <c r="E54" s="6"/>
      <c r="F54" s="6"/>
      <c r="G54" s="6"/>
      <c r="H54" s="6"/>
      <c r="I54" s="6"/>
      <c r="J54" s="6"/>
      <c r="K54" s="6"/>
      <c r="L54" s="6"/>
      <c r="M54" s="6"/>
      <c r="N54" s="6"/>
      <c r="O54" s="6"/>
      <c r="P54" s="6"/>
      <c r="Q54" s="6"/>
    </row>
    <row r="55" spans="1:17" ht="17.25" x14ac:dyDescent="0.25">
      <c r="A55" s="6"/>
      <c r="B55" s="6" t="s">
        <v>55</v>
      </c>
      <c r="C55" s="6"/>
      <c r="D55" s="6" t="s">
        <v>61</v>
      </c>
      <c r="E55" s="6"/>
      <c r="F55" s="6"/>
      <c r="G55" s="6"/>
      <c r="H55" s="6"/>
      <c r="I55" s="6"/>
      <c r="J55" s="6"/>
      <c r="K55" s="6"/>
      <c r="L55" s="6"/>
      <c r="M55" s="6"/>
      <c r="N55" s="6"/>
      <c r="O55" s="6"/>
      <c r="P55" s="6"/>
      <c r="Q55" s="6"/>
    </row>
    <row r="57" spans="1:17" ht="17.25" x14ac:dyDescent="0.25">
      <c r="B57" t="s">
        <v>58</v>
      </c>
    </row>
    <row r="59" spans="1:17" x14ac:dyDescent="0.25">
      <c r="B59" t="s">
        <v>59</v>
      </c>
      <c r="D59" s="11" t="s">
        <v>60</v>
      </c>
      <c r="E59" s="4">
        <f>E47/(2*(E51/E52)^0.5)</f>
        <v>11.726146520886205</v>
      </c>
      <c r="F59" t="s">
        <v>53</v>
      </c>
    </row>
    <row r="60" spans="1:17" x14ac:dyDescent="0.25">
      <c r="D60" s="11"/>
    </row>
    <row r="61" spans="1:17" x14ac:dyDescent="0.25">
      <c r="B61" t="s">
        <v>62</v>
      </c>
      <c r="D61" s="11" t="s">
        <v>63</v>
      </c>
      <c r="E61" s="4">
        <f>E59*1000000*E49*E48^2/(3*E50)</f>
        <v>70.048524901990234</v>
      </c>
      <c r="F61" t="s">
        <v>64</v>
      </c>
      <c r="G61" t="s">
        <v>65</v>
      </c>
    </row>
    <row r="64" spans="1:17" ht="38.25" customHeight="1" x14ac:dyDescent="0.25">
      <c r="A64" s="5">
        <v>5</v>
      </c>
      <c r="B64" s="13" t="s">
        <v>66</v>
      </c>
      <c r="C64" s="14"/>
      <c r="D64" s="14"/>
      <c r="E64" s="14"/>
      <c r="F64" s="14"/>
      <c r="G64" s="14"/>
      <c r="H64" s="14"/>
      <c r="I64" s="14"/>
      <c r="J64" s="14"/>
      <c r="K64" s="14"/>
      <c r="L64" s="14"/>
      <c r="M64" s="14"/>
      <c r="N64" s="14"/>
      <c r="O64" s="14"/>
      <c r="P64" s="14"/>
      <c r="Q64" s="14"/>
    </row>
    <row r="66" spans="1:17" x14ac:dyDescent="0.25">
      <c r="B66" t="s">
        <v>67</v>
      </c>
      <c r="C66">
        <v>65000</v>
      </c>
      <c r="D66" t="s">
        <v>50</v>
      </c>
      <c r="F66" t="s">
        <v>70</v>
      </c>
    </row>
    <row r="67" spans="1:17" ht="17.25" x14ac:dyDescent="0.25">
      <c r="B67" t="s">
        <v>71</v>
      </c>
      <c r="C67">
        <f>C66/2</f>
        <v>32500</v>
      </c>
      <c r="D67" t="s">
        <v>50</v>
      </c>
      <c r="F67" t="s">
        <v>72</v>
      </c>
    </row>
    <row r="68" spans="1:17" ht="17.25" x14ac:dyDescent="0.25">
      <c r="B68" t="s">
        <v>68</v>
      </c>
      <c r="C68">
        <v>10000</v>
      </c>
      <c r="D68" t="s">
        <v>69</v>
      </c>
      <c r="F68" t="s">
        <v>74</v>
      </c>
      <c r="G68" s="12">
        <f>(C68/C67)^2 /3.14</f>
        <v>3.0151132551916485E-2</v>
      </c>
      <c r="H68" t="s">
        <v>75</v>
      </c>
    </row>
    <row r="69" spans="1:17" x14ac:dyDescent="0.25">
      <c r="B69" t="s">
        <v>73</v>
      </c>
      <c r="C69">
        <v>1</v>
      </c>
    </row>
    <row r="72" spans="1:17" ht="36" customHeight="1" x14ac:dyDescent="0.25">
      <c r="A72" s="5">
        <v>6</v>
      </c>
      <c r="B72" s="13" t="s">
        <v>76</v>
      </c>
      <c r="C72" s="14"/>
      <c r="D72" s="14"/>
      <c r="E72" s="14"/>
      <c r="F72" s="14"/>
      <c r="G72" s="14"/>
      <c r="H72" s="14"/>
      <c r="I72" s="14"/>
      <c r="J72" s="14"/>
      <c r="K72" s="14"/>
      <c r="L72" s="14"/>
      <c r="M72" s="14"/>
      <c r="N72" s="14"/>
      <c r="O72" s="14"/>
      <c r="P72" s="14"/>
      <c r="Q72" s="14"/>
    </row>
    <row r="74" spans="1:17" x14ac:dyDescent="0.25">
      <c r="B74" t="s">
        <v>77</v>
      </c>
    </row>
  </sheetData>
  <mergeCells count="7">
    <mergeCell ref="B45:Q45"/>
    <mergeCell ref="B64:Q64"/>
    <mergeCell ref="B72:Q72"/>
    <mergeCell ref="B1:N1"/>
    <mergeCell ref="B2:Q2"/>
    <mergeCell ref="B18:Q18"/>
    <mergeCell ref="B32:Q32"/>
  </mergeCells>
  <phoneticPr fontId="6"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Alpha</dc:creator>
  <cp:lastModifiedBy>Alfa</cp:lastModifiedBy>
  <dcterms:created xsi:type="dcterms:W3CDTF">2014-05-16T13:52:52Z</dcterms:created>
  <dcterms:modified xsi:type="dcterms:W3CDTF">2014-05-26T18:11:09Z</dcterms:modified>
</cp:coreProperties>
</file>