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Default Extension="bmp" ContentType="image/bmp"/>
  <Default Extension="jpeg" ContentType="image/jpeg"/>
  <Default Extension="png" ContentType="image/png"/>
  <Default Extension="gif" ContentType="image/gif"/>
  <Default Extension="tif" ContentType="image/tif"/>
  <Default Extension="svg" ContentType="image/svg+xml"/>
  <Default Extension="emf" ContentType="image/x-emf"/>
  <Default Extension="wmf" ContentType="image/x-wmf"/>
  <Default Extension="pct" ContentType="image/pct"/>
  <Default Extension="pcx" ContentType="image/pcx"/>
  <Default Extension="tga" ContentType="image/tga"/>
  <Default Extension="bin" ContentType="application/vnd.openxmlformats-officedocument.oleObject"/>
  <Override PartName="/docProps/core.xml" ContentType="application/vnd.openxmlformats-package.core-properties+xml"/>
  <Override PartName="/docProps/app.xml" ContentType="application/vnd.openxmlformats-officedocument.extended-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drawings/drawing1.xml" ContentType="application/vnd.openxmlformats-officedocument.drawing+xml"/>
  <Override PartName="/xl/charts/chart1.xml" ContentType="application/vnd.openxmlformats-officedocument.drawingml.char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fileSharing readOnlyRecommended="0" userName="Usuario"/>
  <workbookPr/>
  <bookViews>
    <workbookView activeTab="0" xWindow="240" yWindow="60" windowWidth="11520" windowHeight="2145" tabRatio="500"/>
  </bookViews>
  <sheets>
    <sheet name="Hoja1" sheetId="1" r:id="rId4"/>
    <sheet name="Hoja2" sheetId="2" r:id="rId5"/>
    <sheet name="Hoja3" sheetId="3" r:id="rId6"/>
  </sheets>
  <calcPr iterate="1"/>
  <extLst>
    <ext uri="smNativeData">
      <pm:revision xmlns:pm="smNativeData" day="1694003247" val="1066" rev="124" revOS="4" revMin="124" revMax="0"/>
      <pm:docPrefs xmlns:pm="smNativeData" id="1694003247" fixedDigits="0" showNotice="1" showFrameBounds="1" autoChart="1" recalcOnPrint="1" recalcOnCopy="1" finalRounding="1" compatTextArt="1" tab="567" useDefinedPrintRange="1" printArea="currentSheet"/>
      <pm:compatibility xmlns:pm="smNativeData" id="1694003247" overlapCells="1"/>
      <pm:defCurrency xmlns:pm="smNativeData" id="1694003247"/>
    </ext>
  </extLst>
</workbook>
</file>

<file path=xl/sharedStrings.xml><?xml version="1.0" encoding="utf-8"?>
<sst xmlns="http://schemas.openxmlformats.org/spreadsheetml/2006/main" count="181" uniqueCount="137">
  <si>
    <r>
      <t xml:space="preserve">Materiales de la Industria Química
</t>
    </r>
    <r>
      <rPr>
        <rFont val="Calibri"/>
        <charset val="0"/>
        <family val="2"/>
        <sz val="16"/>
        <b val="0"/>
        <i val="0"/>
        <extLst>
          <ext uri="smNativeData">
            <pm:charSpec xmlns:pm="smNativeData" id="1694003247">
              <pm:latin face="Calibri" sz="320" weight="normal" i="0"/>
              <pm:cs sz="400"/>
              <pm:ea sz="400"/>
            </pm:charSpec>
          </ext>
        </extLst>
      </rPr>
      <t xml:space="preserve">Cuadernillo de Trabajos Prácticos
</t>
    </r>
    <r>
      <rPr>
        <rFont val="Calibri"/>
        <charset val="0"/>
        <family val="2"/>
        <sz val="11"/>
        <b val="0"/>
        <i val="0"/>
        <extLst>
          <ext uri="smNativeData">
            <pm:charSpec xmlns:pm="smNativeData" id="1694003247">
              <pm:latin face="Calibri" sz="220" weight="normal" i="0"/>
              <pm:cs sz="400"/>
              <pm:ea sz="400"/>
            </pm:charSpec>
          </ext>
        </extLst>
      </rPr>
      <t>Rev 2014</t>
    </r>
    <r>
      <rPr>
        <rFont val="Calibri"/>
        <charset val="0"/>
        <family val="2"/>
        <sz val="20"/>
        <b val="0"/>
        <i val="0"/>
        <extLst>
          <ext uri="smNativeData">
            <pm:charSpec xmlns:pm="smNativeData" id="1694003247">
              <pm:latin face="Calibri" sz="400" weight="normal" i="0"/>
              <pm:cs sz="400"/>
              <pm:ea sz="400"/>
            </pm:charSpec>
          </ext>
        </extLst>
      </rPr>
      <t xml:space="preserve">
</t>
    </r>
  </si>
  <si>
    <t>Para los cálculos se utilizarán indistintamente σ y S para referirse a tensión o resistencia a la rotura.</t>
  </si>
  <si>
    <r>
      <t>Las propiedades mecánicas del cobalto mejoran agregándole partículas diminutas de Carburo de tungsteno (WC). Sabiendo que los módulos de elasticidad de estos materiales son 2,0 x 10</t>
    </r>
    <r>
      <rPr>
        <rFont val="Calibri"/>
        <charset val="0"/>
        <family val="2"/>
        <sz val="11"/>
        <b val="0"/>
        <i val="0"/>
        <vertAlign val="superscript"/>
        <extLst>
          <ext uri="smNativeData">
            <pm:charSpec xmlns:pm="smNativeData" id="1694003247" ssSize="66" ssDistance="15">
              <pm:latin face="Calibri" sz="220" weight="normal" i="0"/>
              <pm:cs/>
              <pm:ea/>
            </pm:charSpec>
          </ext>
        </extLst>
      </rPr>
      <t>5</t>
    </r>
    <r>
      <rPr>
        <rFont val="Calibri"/>
        <charset val="0"/>
        <family val="2"/>
        <sz val="11"/>
        <b val="0"/>
        <i val="0"/>
        <extLst>
          <ext uri="smNativeData">
            <pm:charSpec xmlns:pm="smNativeData" id="1694003247">
              <pm:latin face="Calibri" sz="220" weight="normal" i="0"/>
              <pm:cs/>
              <pm:ea/>
            </pm:charSpec>
          </ext>
        </extLst>
      </rPr>
      <t xml:space="preserve"> MPa y 7,0 x 10</t>
    </r>
    <r>
      <rPr>
        <rFont val="Calibri"/>
        <charset val="0"/>
        <family val="2"/>
        <sz val="11"/>
        <b val="0"/>
        <i val="0"/>
        <vertAlign val="superscript"/>
        <extLst>
          <ext uri="smNativeData">
            <pm:charSpec xmlns:pm="smNativeData" id="1694003247" ssSize="66" ssDistance="15">
              <pm:latin face="Calibri" sz="220" weight="normal" i="0"/>
              <pm:cs/>
              <pm:ea/>
            </pm:charSpec>
          </ext>
        </extLst>
      </rPr>
      <t>5</t>
    </r>
    <r>
      <rPr>
        <rFont val="Calibri"/>
        <charset val="0"/>
        <family val="2"/>
        <sz val="11"/>
        <b val="0"/>
        <i val="0"/>
        <extLst>
          <ext uri="smNativeData">
            <pm:charSpec xmlns:pm="smNativeData" id="1694003247">
              <pm:latin face="Calibri" sz="220" weight="normal" i="0"/>
              <pm:cs/>
              <pm:ea/>
            </pm:charSpec>
          </ext>
        </extLst>
      </rPr>
      <t xml:space="preserve"> MPa respectivamente.
a) Represente el módulo de elasticidad frente al porcentaje de volumen de WC en Co desde 0 a 100%, utilizando las expresiones de los límites superior e inferior.
b) Escriba la expresión de la ordenada al origen y la pendiente para la función que define el límite superior de la propiedad.
</t>
    </r>
  </si>
  <si>
    <t>a</t>
  </si>
  <si>
    <t>Em=</t>
  </si>
  <si>
    <t>Mpa</t>
  </si>
  <si>
    <t>Vm: fracción de volúmen de partículas</t>
  </si>
  <si>
    <t>Ep=</t>
  </si>
  <si>
    <t>MPa</t>
  </si>
  <si>
    <t>Límite superior MPa</t>
  </si>
  <si>
    <t>Límite inferior MPa</t>
  </si>
  <si>
    <t>% partículas</t>
  </si>
  <si>
    <t>Vm</t>
  </si>
  <si>
    <t>Ec =Vm *Em + Vp * Ep</t>
  </si>
  <si>
    <t>Ec= (Em*Ep)/(EmVp + Ep Vm)</t>
  </si>
  <si>
    <t>b</t>
  </si>
  <si>
    <t>Ec = Em*Vm + Ep*Ep</t>
  </si>
  <si>
    <t>Ec = Em*(1-Vp) + Ep*Vp</t>
  </si>
  <si>
    <t>X0= Em</t>
  </si>
  <si>
    <t>Ec = Em -Em*Vp+EpVp</t>
  </si>
  <si>
    <t>Pend = (Ep-Em)</t>
  </si>
  <si>
    <t>Ec= Em + Vp*(Ep-Em)</t>
  </si>
  <si>
    <t xml:space="preserve">En alguna combinación matriz epoxi-fibra de vidrio, la relación longitud crítica-diámetro de las fibras vale 40. 
a) Por que se utiliza la resistencia a la cizalladura de la matriz, ¿que representa? 
b) Determine  la resistencia de la unión matriz fibra. Utilice tabla 17.3 incluida en el práctico.
</t>
  </si>
  <si>
    <t>lc: longitud crítica</t>
  </si>
  <si>
    <t>Sf: resistencia a la rotura de la fibra</t>
  </si>
  <si>
    <t>df: iámetro fibra</t>
  </si>
  <si>
    <t>Tc: resistencia de unión matriz fibra</t>
  </si>
  <si>
    <t>lc = Sf * df /Tc</t>
  </si>
  <si>
    <t>Sf fibra vidrio=</t>
  </si>
  <si>
    <t xml:space="preserve">Tc = </t>
  </si>
  <si>
    <r>
      <t>Se proyecta fabricar un compuesto epoxi reforzado con fibras continuas y alineadas. El compuesto debe tener un máximo de 40% de volumen de fibra y los módulos de elasticidad y resistencia a la tracción longitudinales deben ser respectivamente 5,5 x 10</t>
    </r>
    <r>
      <rPr>
        <rFont val="Calibri"/>
        <charset val="0"/>
        <family val="2"/>
        <sz val="11"/>
        <b val="0"/>
        <i val="0"/>
        <vertAlign val="superscript"/>
        <extLst>
          <ext uri="smNativeData">
            <pm:charSpec xmlns:pm="smNativeData" id="1694003247" ssSize="66" ssDistance="15">
              <pm:latin face="Calibri" sz="220" weight="normal" i="0"/>
              <pm:cs/>
              <pm:ea/>
            </pm:charSpec>
          </ext>
        </extLst>
      </rPr>
      <t xml:space="preserve">4 </t>
    </r>
    <r>
      <rPr>
        <rFont val="Calibri"/>
        <charset val="0"/>
        <family val="2"/>
        <sz val="11"/>
        <b val="0"/>
        <i val="0"/>
        <extLst>
          <ext uri="smNativeData">
            <pm:charSpec xmlns:pm="smNativeData" id="1694003247">
              <pm:latin face="Calibri" sz="220" weight="normal" i="0"/>
              <pm:cs/>
              <pm:ea/>
            </pm:charSpec>
          </ext>
        </extLst>
      </rPr>
      <t>MPa y 1,2 x 10</t>
    </r>
    <r>
      <rPr>
        <rFont val="Calibri"/>
        <charset val="0"/>
        <family val="2"/>
        <sz val="11"/>
        <b val="0"/>
        <i val="0"/>
        <vertAlign val="superscript"/>
        <extLst>
          <ext uri="smNativeData">
            <pm:charSpec xmlns:pm="smNativeData" id="1694003247" ssSize="66" ssDistance="15">
              <pm:latin face="Calibri" sz="220" weight="normal" i="0"/>
              <pm:cs/>
              <pm:ea/>
            </pm:charSpec>
          </ext>
        </extLst>
      </rPr>
      <t>3</t>
    </r>
    <r>
      <rPr>
        <rFont val="Calibri"/>
        <charset val="0"/>
        <family val="2"/>
        <sz val="11"/>
        <b val="0"/>
        <i val="0"/>
        <extLst>
          <ext uri="smNativeData">
            <pm:charSpec xmlns:pm="smNativeData" id="1694003247">
              <pm:latin face="Calibri" sz="220" weight="normal" i="0"/>
              <pm:cs/>
              <pm:ea/>
            </pm:charSpec>
          </ext>
        </extLst>
      </rPr>
      <t xml:space="preserve"> MPa. 
¿Qué material es el mejor candidato y por qué: fibra de aramida, fibra de vidrio E o fibra de carbono? Suponga que la matriz tiene un E de 3,1 MPa y un σ de 69 KPa. 
</t>
    </r>
  </si>
  <si>
    <t>Módulos de elasticidad</t>
  </si>
  <si>
    <t>Resistencia a la tracción</t>
  </si>
  <si>
    <t>E [Mpa]</t>
  </si>
  <si>
    <t>S [Mpa]</t>
  </si>
  <si>
    <t>Ec=Em * (1-Vf) + Ef * Vf</t>
  </si>
  <si>
    <t>Sc=Sm * (1-Vf) + sf * Vf</t>
  </si>
  <si>
    <t>Matriz</t>
  </si>
  <si>
    <t>Con Ec=55000 Mpa:</t>
  </si>
  <si>
    <t>Con Sc=1200 Mpa:</t>
  </si>
  <si>
    <t>fibra VE</t>
  </si>
  <si>
    <t>Vf VE=</t>
  </si>
  <si>
    <t>Sf VE=</t>
  </si>
  <si>
    <t>fibra ara</t>
  </si>
  <si>
    <t>Vf ara=</t>
  </si>
  <si>
    <t>Sf ara=</t>
  </si>
  <si>
    <t>La fibra de vidrio E alcanza debe ser agregada en proporciones mayores a límite permitido para lograr el E requerido en el compuesto. Solo la fibra de aramida cumple con lo pedido</t>
  </si>
  <si>
    <t>Se desea fabricar un compuesto de matriz epóxi y reforzado con fibra de carbono continua y orientada cuyo E sea 2500 MPa en la dirección de alineación de la fibra. El máximo peso específico permitido es de  1,40. Con los datos indicados en la tabla: ¿es posible este material compuesto?. Calcule el peso específico del compuesto con una expresión similar a la ecuación 17.10ª de W.D.Cállister, Ciencia e Ingeniería de los Materiales</t>
  </si>
  <si>
    <t>Mat</t>
  </si>
  <si>
    <r>
      <t>Peso específico g/cm</t>
    </r>
    <r>
      <rPr>
        <rFont val="Calibri"/>
        <charset val="0"/>
        <family val="2"/>
        <sz val="10"/>
        <b/>
        <i val="0"/>
        <vertAlign val="superscript"/>
        <extLst>
          <ext uri="smNativeData">
            <pm:charSpec xmlns:pm="smNativeData" id="1694003247" ssSize="66" ssDistance="15">
              <pm:latin face="Calibri" sz="200" weight="bold" i="0"/>
              <pm:cs sz="200" weight="bold"/>
              <pm:ea sz="200" weight="bold"/>
            </pm:charSpec>
          </ext>
        </extLst>
      </rPr>
      <t>3</t>
    </r>
  </si>
  <si>
    <t>Resistencia a la tracción (E) [MPa]</t>
  </si>
  <si>
    <t>Fibra de carbono</t>
  </si>
  <si>
    <t>Vf =</t>
  </si>
  <si>
    <t>Epoxi</t>
  </si>
  <si>
    <t>Peso esp=</t>
  </si>
  <si>
    <r>
      <t>g/cm</t>
    </r>
    <r>
      <rPr>
        <rFont val="Calibri"/>
        <charset val="0"/>
        <family val="2"/>
        <sz val="11"/>
        <b val="0"/>
        <i val="0"/>
        <vertAlign val="superscript"/>
        <extLst>
          <ext uri="smNativeData">
            <pm:charSpec xmlns:pm="smNativeData" id="1694003247" ssSize="66" ssDistance="15">
              <pm:latin face="Calibri" sz="220" weight="normal" i="0"/>
              <pm:cs/>
              <pm:ea/>
            </pm:charSpec>
          </ext>
        </extLst>
      </rPr>
      <t>3</t>
    </r>
  </si>
  <si>
    <t>No es posible</t>
  </si>
  <si>
    <r>
      <t>¿Es posible fabricar un compuesto de matriz epoxi y fibra de aramida continua y orientada con E longitudinal y E transversal de 3,5 x 10</t>
    </r>
    <r>
      <rPr>
        <rFont val="Calibri"/>
        <charset val="0"/>
        <family val="2"/>
        <sz val="11"/>
        <b val="0"/>
        <i val="0"/>
        <vertAlign val="superscript"/>
        <extLst>
          <ext uri="smNativeData">
            <pm:charSpec xmlns:pm="smNativeData" id="1694003247" ssSize="66" ssDistance="15">
              <pm:latin face="Calibri" sz="220" weight="normal" i="0"/>
              <pm:cs/>
              <pm:ea/>
            </pm:charSpec>
          </ext>
        </extLst>
      </rPr>
      <t>4</t>
    </r>
    <r>
      <rPr>
        <rFont val="Calibri"/>
        <charset val="0"/>
        <family val="2"/>
        <sz val="11"/>
        <b val="0"/>
        <i val="0"/>
        <extLst>
          <ext uri="smNativeData">
            <pm:charSpec xmlns:pm="smNativeData" id="1694003247">
              <pm:latin face="Calibri" sz="220" weight="normal" i="0"/>
              <pm:cs/>
              <pm:ea/>
            </pm:charSpec>
          </ext>
        </extLst>
      </rPr>
      <t xml:space="preserve"> MPa y 5170 MPa respectivamente? ¿Por qué si o por que no? Suponga que el E de la matriz epoxi es 3,4 x 10</t>
    </r>
    <r>
      <rPr>
        <rFont val="Calibri"/>
        <charset val="0"/>
        <family val="2"/>
        <sz val="11"/>
        <b val="0"/>
        <i val="0"/>
        <vertAlign val="superscript"/>
        <extLst>
          <ext uri="smNativeData">
            <pm:charSpec xmlns:pm="smNativeData" id="1694003247" ssSize="66" ssDistance="15">
              <pm:latin face="Calibri" sz="220" weight="normal" i="0"/>
              <pm:cs/>
              <pm:ea/>
            </pm:charSpec>
          </ext>
        </extLst>
      </rPr>
      <t>3</t>
    </r>
    <r>
      <rPr>
        <rFont val="Calibri"/>
        <charset val="0"/>
        <family val="2"/>
        <sz val="11"/>
        <b val="0"/>
        <i val="0"/>
        <extLst>
          <ext uri="smNativeData">
            <pm:charSpec xmlns:pm="smNativeData" id="1694003247">
              <pm:latin face="Calibri" sz="220" weight="normal" i="0"/>
              <pm:cs/>
              <pm:ea/>
            </pm:charSpec>
          </ext>
        </extLst>
      </rPr>
      <t xml:space="preserve"> MPa. </t>
    </r>
  </si>
  <si>
    <t>E Mpa</t>
  </si>
  <si>
    <t>Volúmenes relativos de fibra para obtener dichas propiedades:</t>
  </si>
  <si>
    <t>Vf long=</t>
  </si>
  <si>
    <t>Fibra</t>
  </si>
  <si>
    <t>Vf transv =</t>
  </si>
  <si>
    <t>MC l</t>
  </si>
  <si>
    <t>MC t</t>
  </si>
  <si>
    <t>No se puede lograr un material compuesto con las mismas propiedades en distintas direcciones</t>
  </si>
  <si>
    <t>Los módulos de elasticidad en las direcciones longitudinal y transversal de un compuesto formado por fibras continuas orientadas son 33000 y 3660 MPa respectivamente. Si la fracción de volumen de fibra es  0,3: determine los módulos de elasticidad de la matriz y la fibra.</t>
  </si>
  <si>
    <r>
      <t>Ef=10,4 x 10</t>
    </r>
    <r>
      <rPr>
        <rFont val="Verdana"/>
        <charset val="0"/>
        <family val="2"/>
        <sz val="11"/>
        <b val="0"/>
        <i val="0"/>
        <vertAlign val="superscript"/>
        <extLst>
          <ext uri="smNativeData">
            <pm:charSpec xmlns:pm="smNativeData" id="1694003247" ssSize="66" ssDistance="15">
              <pm:latin face="Verdana" sz="220" weight="normal" i="0"/>
              <pm:cs/>
              <pm:ea/>
            </pm:charSpec>
          </ext>
        </extLst>
      </rPr>
      <t xml:space="preserve">4 </t>
    </r>
    <r>
      <rPr>
        <rFont val="Verdana"/>
        <charset val="0"/>
        <family val="2"/>
        <sz val="11"/>
        <b val="0"/>
        <i val="0"/>
        <extLst>
          <ext uri="smNativeData">
            <pm:charSpec xmlns:pm="smNativeData" id="1694003247">
              <pm:latin face="Verdana" sz="220" weight="normal" i="0"/>
              <pm:cs/>
              <pm:ea/>
            </pm:charSpec>
          </ext>
        </extLst>
      </rPr>
      <t>MPa</t>
    </r>
  </si>
  <si>
    <r>
      <t>Em= 2,6 x10</t>
    </r>
    <r>
      <rPr>
        <rFont val="Verdana"/>
        <charset val="0"/>
        <family val="2"/>
        <sz val="11"/>
        <b val="0"/>
        <i val="0"/>
        <vertAlign val="superscript"/>
        <extLst>
          <ext uri="smNativeData">
            <pm:charSpec xmlns:pm="smNativeData" id="1694003247" ssSize="66" ssDistance="15">
              <pm:latin face="Verdana" sz="220" weight="normal" i="0"/>
              <pm:cs/>
              <pm:ea/>
            </pm:charSpec>
          </ext>
        </extLst>
      </rPr>
      <t>3</t>
    </r>
    <r>
      <rPr>
        <rFont val="Verdana"/>
        <charset val="0"/>
        <family val="2"/>
        <sz val="11"/>
        <b val="0"/>
        <i val="0"/>
        <extLst>
          <ext uri="smNativeData">
            <pm:charSpec xmlns:pm="smNativeData" id="1694003247">
              <pm:latin face="Verdana" sz="220" weight="normal" i="0"/>
              <pm:cs/>
              <pm:ea/>
            </pm:charSpec>
          </ext>
        </extLst>
      </rPr>
      <t xml:space="preserve"> Mpa</t>
    </r>
  </si>
  <si>
    <t xml:space="preserve">Un compuesto reforzado con fibra continua y alineada consta de 55% de volumen de matriz y 45% de fibra de aramida.
Suponga que una pieza de este compuesto tiene un área de 480 mm2 y está sometida a una carga longitudinal de  53400 N.
a) ¿Qué indica E y σ de un material?
b) Calcule la relación de carga fibra-matriz.
c) Calcule las cargas soportadas por cada fase.
d) Calcule la magnitud de los esfuerzos.
e) Calcule la deformación experimentada por la pieza.
</t>
  </si>
  <si>
    <t>Módulo de elasticidad (E) [MPa]</t>
  </si>
  <si>
    <t>Resistencia a la tracción (σ) [MPa]</t>
  </si>
  <si>
    <t>Area</t>
  </si>
  <si>
    <t>480 mm2</t>
  </si>
  <si>
    <t>=</t>
  </si>
  <si>
    <t>m2</t>
  </si>
  <si>
    <t>Fibra de aramida</t>
  </si>
  <si>
    <t>Ff/Fm=</t>
  </si>
  <si>
    <t>c</t>
  </si>
  <si>
    <t>Fc=Fm+Ff</t>
  </si>
  <si>
    <t xml:space="preserve">Fc= Fm+44Fm </t>
  </si>
  <si>
    <t>Fm = 53400/ 45 =</t>
  </si>
  <si>
    <t>N</t>
  </si>
  <si>
    <t>Ff = 53400 - 1187 =</t>
  </si>
  <si>
    <t>d</t>
  </si>
  <si>
    <t>σm = Fm/Am =</t>
  </si>
  <si>
    <t>Pa</t>
  </si>
  <si>
    <t xml:space="preserve">Am = Ac * Vm= </t>
  </si>
  <si>
    <t>σf = Ff/Af =</t>
  </si>
  <si>
    <t xml:space="preserve">Af = Ac * Vf= </t>
  </si>
  <si>
    <t>e</t>
  </si>
  <si>
    <t>Esfuerzo total pieza</t>
  </si>
  <si>
    <t>Ec</t>
  </si>
  <si>
    <t>Deformación total =</t>
  </si>
  <si>
    <t>podemos comprobar las deformaciones de la fibr y la matriz y todas deben ser iguales</t>
  </si>
  <si>
    <t>Def. fibra</t>
  </si>
  <si>
    <t>Def. matriz</t>
  </si>
  <si>
    <r>
      <t>a) Calcule la resistencia longitudinal de un compuesto de matriz epoxi-fibra de carbono alineada con una fracción de fibra de 0,2. Suponga que el diámetro de la fibra es de 6x10</t>
    </r>
    <r>
      <rPr>
        <rFont val="Calibri"/>
        <charset val="0"/>
        <family val="2"/>
        <sz val="11"/>
        <b val="0"/>
        <i val="0"/>
        <vertAlign val="superscript"/>
        <extLst>
          <ext uri="smNativeData">
            <pm:charSpec xmlns:pm="smNativeData" id="1694003247" ssSize="66" ssDistance="15">
              <pm:latin face="Calibri" sz="220" weight="normal" i="0"/>
              <pm:cs/>
              <pm:ea/>
            </pm:charSpec>
          </ext>
        </extLst>
      </rPr>
      <t>-3</t>
    </r>
    <r>
      <rPr>
        <rFont val="Calibri"/>
        <charset val="0"/>
        <family val="2"/>
        <sz val="11"/>
        <b val="0"/>
        <i val="0"/>
        <extLst>
          <ext uri="smNativeData">
            <pm:charSpec xmlns:pm="smNativeData" id="1694003247">
              <pm:latin face="Calibri" sz="220" weight="normal" i="0"/>
              <pm:cs/>
              <pm:ea/>
            </pm:charSpec>
          </ext>
        </extLst>
      </rPr>
      <t xml:space="preserve"> mm; la longitud media es de 8,0 mm; la resistencia a la rotura de la fibra es de 4,5x10</t>
    </r>
    <r>
      <rPr>
        <rFont val="Calibri"/>
        <charset val="0"/>
        <family val="2"/>
        <sz val="11"/>
        <b val="0"/>
        <i val="0"/>
        <vertAlign val="superscript"/>
        <extLst>
          <ext uri="smNativeData">
            <pm:charSpec xmlns:pm="smNativeData" id="1694003247" ssSize="66" ssDistance="15">
              <pm:latin face="Calibri" sz="220" weight="normal" i="0"/>
              <pm:cs/>
              <pm:ea/>
            </pm:charSpec>
          </ext>
        </extLst>
      </rPr>
      <t>3</t>
    </r>
    <r>
      <rPr>
        <rFont val="Calibri"/>
        <charset val="0"/>
        <family val="2"/>
        <sz val="11"/>
        <b val="0"/>
        <i val="0"/>
        <extLst>
          <ext uri="smNativeData">
            <pm:charSpec xmlns:pm="smNativeData" id="1694003247">
              <pm:latin face="Calibri" sz="220" weight="normal" i="0"/>
              <pm:cs/>
              <pm:ea/>
            </pm:charSpec>
          </ext>
        </extLst>
      </rPr>
      <t xml:space="preserve"> MPa; la resistencia de la unión matriz fibra es de 75 Mpa; el esfuerzo de la matriz a la rotura del compuesto es de 6,0 Mpa y la resistencia a la tracción de la matriz es de 18 Mpa.
b) Conceptualmente qué significa el término 1-Lc/(2L)
</t>
    </r>
  </si>
  <si>
    <t>Calculamos long crítica de la fibra en esas condiciones:</t>
  </si>
  <si>
    <t>lc =</t>
  </si>
  <si>
    <t>m</t>
  </si>
  <si>
    <t>estamos en fibra discontinua alineada?? -&gt;</t>
  </si>
  <si>
    <t>Lf/Lc=</t>
  </si>
  <si>
    <t>si discontinua (lf/lc&lt;15)</t>
  </si>
  <si>
    <t>y l&lt;lc</t>
  </si>
  <si>
    <t>TSc = (0,008 m * 75 MPa / 0,006 m) * 0,2 + 4500MPa (1 - 0,2)</t>
  </si>
  <si>
    <r>
      <t>Calcule la resistencia a la tracción longitudinal de un compuesto de matriz epoxi y fibra de vidrio alineada, cuyo diámetro y longitud medio son 0,015mm y 2,0mm respectivamente y la fracción de volumen de fibra es de 0,25. Suponga que la resistencia de la unión matriz fibra es de 100 Mpa, la resistencia a la rotura de la fibra es de 3,5x10</t>
    </r>
    <r>
      <rPr>
        <rFont val="Calibri"/>
        <charset val="0"/>
        <family val="2"/>
        <sz val="11"/>
        <b val="0"/>
        <i val="0"/>
        <vertAlign val="superscript"/>
        <extLst>
          <ext uri="smNativeData">
            <pm:charSpec xmlns:pm="smNativeData" id="1694003247" ssSize="66" ssDistance="15">
              <pm:latin face="Calibri" sz="220" weight="normal" i="0"/>
              <pm:cs/>
              <pm:ea/>
            </pm:charSpec>
          </ext>
        </extLst>
      </rPr>
      <t>3</t>
    </r>
    <r>
      <rPr>
        <rFont val="Calibri"/>
        <charset val="0"/>
        <family val="2"/>
        <sz val="11"/>
        <b val="0"/>
        <i val="0"/>
        <extLst>
          <ext uri="smNativeData">
            <pm:charSpec xmlns:pm="smNativeData" id="1694003247">
              <pm:latin face="Calibri" sz="220" weight="normal" i="0"/>
              <pm:cs/>
              <pm:ea/>
            </pm:charSpec>
          </ext>
        </extLst>
      </rPr>
      <t xml:space="preserve"> Mpa y el esfuerzo de rotura de la matriz es de 5,5 Mpa</t>
    </r>
  </si>
  <si>
    <t>mm</t>
  </si>
  <si>
    <t>y l&gt;lc</t>
  </si>
  <si>
    <t>TSc = 5,5 * 0,75 +  3500 * 0,25 * (1-(0,000525/2/0,002))</t>
  </si>
  <si>
    <t xml:space="preserve">La tenacidad a la fractura de un material se relaciona con la tensión de rotura (o tensión a la que los defectos superficiales comienzan a crecer) y los defectos superficiales de este mediante la siguiente expresión: 
KIC= σf • (∏•a)^1/2 donde σf: esfuerzo de ruptura, a: diámetro del mayor defecto superficial.
Un material compuesto de matriz cerámica se refuerza con fibras continuas alineadas de SiC. 
a) Calcule el módulo elástico del compuesto en condiciones de isodeformación. 
b) Calcule el esfuerzo σ al cual las grietas del material empiezan a crecer.
Composición del material: El mismo está formado por fibras cilíndricas  de 50 μm de diámetro espaciadas 80 μm unas de otras en la matriz cerámica.
Material cerámico:
</t>
  </si>
  <si>
    <t>Em</t>
  </si>
  <si>
    <t>KICm</t>
  </si>
  <si>
    <t>MPA*m^0,5</t>
  </si>
  <si>
    <t>Dm</t>
  </si>
  <si>
    <t>Ef</t>
  </si>
  <si>
    <t>KICf</t>
  </si>
  <si>
    <t>Df</t>
  </si>
  <si>
    <t>Area fibra=</t>
  </si>
  <si>
    <t>=sección cilindro</t>
  </si>
  <si>
    <t>Area matriz=</t>
  </si>
  <si>
    <t>=sección cuadrado - sección fibra</t>
  </si>
  <si>
    <t>Area total =</t>
  </si>
  <si>
    <t>Vf=</t>
  </si>
  <si>
    <t>Vm=</t>
  </si>
  <si>
    <t>Ec=</t>
  </si>
  <si>
    <t>En isodeformación:</t>
  </si>
  <si>
    <t>Єc = Єf = Єm</t>
  </si>
  <si>
    <t>σc/Ec = σf/Ef = σm/Em</t>
  </si>
  <si>
    <t>Calculando el esfuerzo mínimo que deforma y agrieta cada material:</t>
  </si>
  <si>
    <t>Calculando a partir de la fibra:</t>
  </si>
  <si>
    <t>σc = σf.Ec/Ef</t>
  </si>
  <si>
    <t>σc = KICf/(∏ .1/2. Фf)^0,5.Ec/Ef</t>
  </si>
  <si>
    <t>Calculando a partir de la matriz:</t>
  </si>
  <si>
    <t>σc = σm.Ec/Em</t>
  </si>
  <si>
    <t>σc = KICm/(∏ .1/2. Фm)^0,5.Ec/Em</t>
  </si>
  <si>
    <t>Entonces se agrieta a 844 Mpa y la fractura comienza en la fibra</t>
  </si>
</sst>
</file>

<file path=xl/styles.xml><?xml version="1.0" encoding="utf-8"?>
<styleSheet xmlns="http://schemas.openxmlformats.org/spreadsheetml/2006/main">
  <numFmts count="12">
    <numFmt numFmtId="5" formatCode="#,##0\ &quot;€&quot;;\-#,##0\ &quot;€&quot;"/>
    <numFmt numFmtId="6" formatCode="#,##0\ &quot;€&quot;;[Red]\-#,##0\ &quot;€&quot;"/>
    <numFmt numFmtId="7" formatCode="#,##0.00\ &quot;€&quot;;\-#,##0.00\ &quot;€&quot;"/>
    <numFmt numFmtId="8" formatCode="#,##0.00\ &quot;€&quot;;[Red]\-#,##0.00\ &quot;€&quot;"/>
    <numFmt numFmtId="42" formatCode="_-* #,##0\ &quot;€&quot;_-;\-* #,##0\ &quot;€&quot;_-;_-* &quot;-&quot;\ &quot;€&quot;_-;_-@_-"/>
    <numFmt numFmtId="41" formatCode="_-* #,##0\ _€_-;\-* #,##0\ _€_-;_-* &quot;-&quot;\ _€_-;_-@_-"/>
    <numFmt numFmtId="44" formatCode="_-* #,##0.00\ &quot;€&quot;_-;\-* #,##0.00\ &quot;€&quot;_-;_-* &quot;-&quot;??\ &quot;€&quot;_-;_-@_-"/>
    <numFmt numFmtId="43" formatCode="_-* #,##0.00\ _€_-;\-* #,##0.00\ _€_-;_-* &quot;-&quot;??\ _€_-;_-@_-"/>
    <numFmt numFmtId="164" formatCode="0.0"/>
    <numFmt numFmtId="11" formatCode="0.00E+00"/>
    <numFmt numFmtId="2" formatCode="0.00"/>
    <numFmt numFmtId="1" formatCode="0"/>
  </numFmts>
  <fonts count="17">
    <font>
      <name val="Calibri"/>
      <family val="2"/>
      <color rgb="FF000000"/>
      <sz val="11"/>
      <extLst>
        <ext uri="smNativeData">
          <pm:charSpec xmlns:pm="smNativeData" id="1694003247" ulstyle="none" kern="1">
            <pm:latin face="Calibri" sz="220" lang="default"/>
            <pm:cs face="Times New Roman" sz="220" lang="default"/>
            <pm:ea face="SimSun" sz="220" lang="default"/>
          </pm:charSpec>
        </ext>
      </extLst>
    </font>
    <font>
      <name val="Arial"/>
      <family val="2"/>
      <color rgb="FF000000"/>
      <sz val="10"/>
      <extLst>
        <ext uri="smNativeData">
          <pm:charSpec xmlns:pm="smNativeData" id="1694003247" ulstyle="none" kern="1">
            <pm:latin face="Arial" sz="200" lang="default"/>
            <pm:cs face="Times New Roman" sz="200" lang="default"/>
            <pm:ea face="SimSun" sz="200" lang="default"/>
          </pm:charSpec>
        </ext>
      </extLst>
    </font>
    <font>
      <name val="Calibri"/>
      <family val="2"/>
      <color rgb="FF000000"/>
      <sz val="20"/>
      <extLst>
        <ext uri="smNativeData">
          <pm:charSpec xmlns:pm="smNativeData" id="1694003247" ulstyle="none" kern="1">
            <pm:latin face="Calibri" sz="400" lang="default"/>
            <pm:cs face="Times New Roman" sz="400" lang="default"/>
            <pm:ea face="SimSun" sz="400" lang="default"/>
          </pm:charSpec>
        </ext>
      </extLst>
    </font>
    <font>
      <name val="Calibri"/>
      <family val="2"/>
      <b/>
      <color rgb="FF000000"/>
      <sz val="16"/>
      <extLst>
        <ext uri="smNativeData">
          <pm:charSpec xmlns:pm="smNativeData" id="1694003247" ulstyle="none" kern="1">
            <pm:latin face="Calibri" sz="320" lang="default" weight="bold"/>
            <pm:cs face="Times New Roman" sz="320" lang="default" weight="bold"/>
            <pm:ea face="SimSun" sz="320" lang="default" weight="bold"/>
          </pm:charSpec>
        </ext>
      </extLst>
    </font>
    <font>
      <name val="Calibri"/>
      <family val="2"/>
      <color rgb="FF000000"/>
      <sz val="11"/>
      <vertAlign val="superscript"/>
      <extLst>
        <ext uri="smNativeData">
          <pm:charSpec xmlns:pm="smNativeData" id="1694003247" ulstyle="none" kern="1" ssSize="66" ssDistance="15">
            <pm:latin face="Calibri" sz="220" lang="default"/>
            <pm:cs face="Times New Roman" sz="220" lang="default"/>
            <pm:ea face="SimSun" sz="220" lang="default"/>
          </pm:charSpec>
        </ext>
      </extLst>
    </font>
    <font>
      <name val="Calibri"/>
      <family val="2"/>
      <color rgb="FFFF0000"/>
      <sz val="11"/>
      <extLst>
        <ext uri="smNativeData">
          <pm:charSpec xmlns:pm="smNativeData" id="1694003247" fgClr="FF0000" ulstyle="none" kern="1">
            <pm:latin face="Calibri" sz="220" lang="default"/>
            <pm:cs face="Times New Roman" sz="220" lang="default"/>
            <pm:ea face="SimSun" sz="220" lang="default"/>
          </pm:charSpec>
        </ext>
      </extLst>
    </font>
    <font>
      <name val="Calibri"/>
      <family val="2"/>
      <b/>
      <color rgb="FF000000"/>
      <sz val="10"/>
      <extLst>
        <ext uri="smNativeData">
          <pm:charSpec xmlns:pm="smNativeData" id="1694003247" ulstyle="none" kern="1">
            <pm:latin face="Calibri" sz="200" lang="default" weight="bold"/>
            <pm:cs face="Times New Roman" sz="200" lang="default" weight="bold"/>
            <pm:ea face="SimSun" sz="200" lang="default" weight="bold"/>
          </pm:charSpec>
        </ext>
      </extLst>
    </font>
    <font>
      <name val="Calibri"/>
      <family val="2"/>
      <color rgb="FF000000"/>
      <sz val="10"/>
      <extLst>
        <ext uri="smNativeData">
          <pm:charSpec xmlns:pm="smNativeData" id="1694003247" ulstyle="none" kern="1">
            <pm:latin face="Calibri" sz="200" lang="default"/>
            <pm:cs face="Times New Roman" sz="200" lang="default"/>
            <pm:ea face="SimSun" sz="200" lang="default"/>
          </pm:charSpec>
        </ext>
      </extLst>
    </font>
    <font>
      <name val="Calibri"/>
      <family val="2"/>
      <b/>
      <color rgb="FF000000"/>
      <sz val="10"/>
      <vertAlign val="superscript"/>
      <extLst>
        <ext uri="smNativeData">
          <pm:charSpec xmlns:pm="smNativeData" id="1694003247" ulstyle="none" kern="1" ssSize="66" ssDistance="15">
            <pm:latin face="Calibri" sz="200" lang="default" weight="bold"/>
            <pm:cs face="Times New Roman" sz="200" lang="default" weight="bold"/>
            <pm:ea face="SimSun" sz="200" lang="default" weight="bold"/>
          </pm:charSpec>
        </ext>
      </extLst>
    </font>
    <font>
      <name val="Verdana"/>
      <family val="2"/>
      <color rgb="FF000000"/>
      <sz val="11"/>
      <vertAlign val="superscript"/>
      <extLst>
        <ext uri="smNativeData">
          <pm:charSpec xmlns:pm="smNativeData" id="1694003247" ulstyle="none" kern="1" ssSize="66" ssDistance="15">
            <pm:latin face="Verdana" sz="220" lang="default"/>
            <pm:cs face="Times New Roman" sz="220" lang="default"/>
            <pm:ea face="SimSun" sz="220" lang="default"/>
          </pm:charSpec>
        </ext>
      </extLst>
    </font>
    <font>
      <name val="Verdana"/>
      <family val="2"/>
      <color rgb="FF000000"/>
      <sz val="11"/>
      <extLst>
        <ext uri="smNativeData">
          <pm:charSpec xmlns:pm="smNativeData" id="1694003247" ulstyle="none" kern="1">
            <pm:latin face="Verdana" sz="220" lang="default"/>
            <pm:cs face="Times New Roman" sz="220" lang="default"/>
            <pm:ea face="SimSun" sz="220" lang="default"/>
          </pm:charSpec>
        </ext>
      </extLst>
    </font>
    <font>
      <name val="Calibri"/>
      <family val="2"/>
      <color rgb="FF000000"/>
      <sz val="8"/>
      <extLst>
        <ext uri="smNativeData">
          <pm:charSpec xmlns:pm="smNativeData" id="1694003247" ulstyle="none" kern="1">
            <pm:latin face="Calibri" sz="160" lang="default"/>
            <pm:cs face="Times New Roman" sz="160" lang="default"/>
            <pm:ea face="SimSun" sz="160" lang="default"/>
          </pm:charSpec>
        </ext>
      </extLst>
    </font>
    <font>
      <name val="Verdana"/>
      <family val="2"/>
      <color rgb="FF000000"/>
      <sz val="9"/>
      <extLst>
        <ext uri="smNativeData">
          <pm:charSpec xmlns:pm="smNativeData" id="1694003247" ulstyle="none" kern="1">
            <pm:latin face="Verdana" sz="180" lang="default"/>
            <pm:cs face="Times New Roman" sz="180" lang="default"/>
            <pm:ea face="SimSun" sz="180" lang="default"/>
          </pm:charSpec>
        </ext>
      </extLst>
    </font>
    <font>
      <name val="Arial"/>
      <family val="2"/>
      <color rgb="FF000000"/>
      <sz val="13"/>
      <extLst>
        <ext uri="smNativeData">
          <pm:charSpec xmlns:pm="smNativeData" id="1694003247" ulstyle="none" kern="1">
            <pm:latin face="Arial" sz="260" lang="default"/>
            <pm:cs face="Times New Roman" sz="260" lang="default"/>
            <pm:ea face="SimSun" sz="260" lang="default"/>
          </pm:charSpec>
        </ext>
      </extLst>
    </font>
    <font>
      <name val="Arial"/>
      <family val="2"/>
      <color rgb="FF000000"/>
      <sz val="8"/>
      <extLst>
        <ext uri="smNativeData">
          <pm:charSpec xmlns:pm="smNativeData" id="1694003247" ulstyle="none" kern="1">
            <pm:latin face="Arial" sz="160" lang="default"/>
            <pm:cs face="Times New Roman" sz="160" lang="default"/>
            <pm:ea face="SimSun" sz="160" lang="default"/>
          </pm:charSpec>
        </ext>
      </extLst>
    </font>
    <font>
      <name val="Calibri"/>
      <family val="2"/>
      <color rgb="FF000000"/>
      <sz val="16"/>
      <extLst>
        <ext uri="smNativeData">
          <pm:charSpec xmlns:pm="smNativeData" id="1694003247" ulstyle="none" kern="1">
            <pm:latin face="Calibri" sz="320" lang="default"/>
            <pm:cs face="Times New Roman" sz="400" lang="default"/>
            <pm:ea face="SimSun" sz="400" lang="default"/>
          </pm:charSpec>
        </ext>
      </extLst>
    </font>
    <font>
      <name val="Calibri"/>
      <family val="2"/>
      <color rgb="FF000000"/>
      <sz val="11"/>
      <extLst>
        <ext uri="smNativeData">
          <pm:charSpec xmlns:pm="smNativeData" id="1694003247" ulstyle="none" kern="1">
            <pm:latin face="Calibri" sz="220" lang="default"/>
            <pm:cs face="Times New Roman" sz="400" lang="default"/>
            <pm:ea face="SimSun" sz="400" lang="default"/>
          </pm:charSpec>
        </ext>
      </extLst>
    </font>
  </fonts>
  <fills count="8">
    <fill>
      <patternFill patternType="none"/>
    </fill>
    <fill>
      <patternFill patternType="gray125"/>
    </fill>
    <fill>
      <patternFill patternType="none"/>
    </fill>
    <fill>
      <patternFill patternType="none"/>
    </fill>
    <fill>
      <patternFill patternType="none"/>
    </fill>
    <fill>
      <patternFill patternType="none"/>
    </fill>
    <fill>
      <patternFill patternType="solid">
        <fgColor rgb="FFFFFFFF"/>
        <bgColor rgb="FFFFFFFF"/>
        <extLst>
          <ext uri="smNativeData">
            <pm:shade xmlns:pm="smNativeData" id="1694003247" type="1" fgLvl="100" fgClr="00FFFFFF" bgLvl="100" bgClr="00000000"/>
          </ext>
        </extLst>
      </patternFill>
    </fill>
    <fill>
      <patternFill patternType="solid">
        <fgColor rgb="FFFFFF3D"/>
        <bgColor rgb="FFFFFFFF"/>
        <extLst>
          <ext uri="smNativeData">
            <pm:shade xmlns:pm="smNativeData" id="1694003247" type="1" fgLvl="76" fgClr="00FFFF00" bgLvl="24" bgClr="00FFFFFF"/>
          </ext>
        </extLst>
      </patternFill>
    </fill>
  </fills>
  <borders count="7">
    <border>
      <left style="none">
        <color rgb="FF000000"/>
      </left>
      <right style="none">
        <color rgb="FF000000"/>
      </right>
      <top style="none">
        <color rgb="FF000000"/>
      </top>
      <bottom style="none">
        <color rgb="FF000000"/>
      </bottom>
      <extLst>
        <ext uri="smNativeData">
          <pm:border xmlns:pm="smNativeData" id="1694003247"/>
        </ext>
      </extLst>
    </border>
    <border>
      <left style="medium">
        <color rgb="FF000000"/>
      </left>
      <right style="medium">
        <color rgb="FF000000"/>
      </right>
      <top style="medium">
        <color rgb="FF000000"/>
      </top>
      <bottom style="medium">
        <color rgb="FF000000"/>
      </bottom>
      <extLst>
        <ext uri="smNativeData">
          <pm:border xmlns:pm="smNativeData" id="1694003247">
            <pm:line position="top" type="1" style="0" width="30" dist="20" width2="20" rgb="000000"/>
            <pm:line position="bottom" type="1" style="0" width="30" dist="20" width2="20" rgb="000000"/>
            <pm:line position="left" type="1" style="0" width="30" dist="20" width2="20" rgb="000000"/>
            <pm:line position="right" type="1" style="0" width="30" dist="20" width2="20" rgb="000000"/>
          </pm:border>
        </ext>
      </extLst>
    </border>
    <border>
      <left style="none">
        <color rgb="FF000000"/>
      </left>
      <right style="medium">
        <color rgb="FF000000"/>
      </right>
      <top style="medium">
        <color rgb="FF000000"/>
      </top>
      <bottom style="medium">
        <color rgb="FF000000"/>
      </bottom>
      <extLst>
        <ext uri="smNativeData">
          <pm:border xmlns:pm="smNativeData" id="1694003247">
            <pm:line position="top" type="1" style="0" width="30" dist="20" width2="20" rgb="000000"/>
            <pm:line position="bottom" type="1" style="0" width="30" dist="20" width2="20" rgb="000000"/>
            <pm:line position="right" type="1" style="0" width="30" dist="20" width2="20" rgb="000000"/>
          </pm:border>
        </ext>
      </extLst>
    </border>
    <border>
      <left style="medium">
        <color rgb="FF000000"/>
      </left>
      <right style="medium">
        <color rgb="FF000000"/>
      </right>
      <top style="none">
        <color rgb="FF000000"/>
      </top>
      <bottom style="medium">
        <color rgb="FF000000"/>
      </bottom>
      <extLst>
        <ext uri="smNativeData">
          <pm:border xmlns:pm="smNativeData" id="1694003247">
            <pm:line position="bottom" type="1" style="0" width="30" dist="20" width2="20" rgb="000000"/>
            <pm:line position="left" type="1" style="0" width="30" dist="20" width2="20" rgb="000000"/>
            <pm:line position="right" type="1" style="0" width="30" dist="20" width2="20" rgb="000000"/>
          </pm:border>
        </ext>
      </extLst>
    </border>
    <border>
      <left style="none">
        <color rgb="FF000000"/>
      </left>
      <right style="medium">
        <color rgb="FF000000"/>
      </right>
      <top style="none">
        <color rgb="FF000000"/>
      </top>
      <bottom style="medium">
        <color rgb="FF000000"/>
      </bottom>
      <extLst>
        <ext uri="smNativeData">
          <pm:border xmlns:pm="smNativeData" id="1694003247">
            <pm:line position="bottom" type="1" style="0" width="30" dist="20" width2="20" rgb="000000"/>
            <pm:line position="right" type="1" style="0" width="30" dist="20" width2="20" rgb="000000"/>
          </pm:border>
        </ext>
      </extLst>
    </border>
    <border>
      <left style="none">
        <color rgb="FF000000"/>
      </left>
      <right style="none">
        <color rgb="FF000000"/>
      </right>
      <top style="none">
        <color rgb="FF000000"/>
      </top>
      <bottom style="none">
        <color rgb="FF000000"/>
      </bottom>
      <extLst>
        <ext uri="smNativeData">
          <pm:border xmlns:pm="smNativeData" id="1694003247"/>
        </ext>
      </extLst>
    </border>
    <border>
      <left style="none">
        <color rgb="FF000000"/>
      </left>
      <right style="none">
        <color rgb="FF000000"/>
      </right>
      <top style="none">
        <color rgb="FF000000"/>
      </top>
      <bottom style="none">
        <color rgb="FF000000"/>
      </bottom>
      <extLst>
        <ext uri="smNativeData">
          <pm:border xmlns:pm="smNativeData" id="1694003247"/>
        </ext>
      </extLst>
    </border>
  </borders>
  <cellStyleXfs count="1">
    <xf numFmtId="0" fontId="0" fillId="0" borderId="0" applyNumberFormat="1" applyFont="1" applyFill="1" applyBorder="1" applyAlignment="1" applyProtection="1"/>
  </cellStyleXfs>
  <cellXfs count="25">
    <xf numFmtId="0" fontId="0" fillId="0" borderId="0" xfId="0"/>
    <xf numFmtId="0" fontId="3" fillId="0" borderId="0" xfId="0" applyFont="1" applyAlignment="1">
      <alignment horizontal="center" vertical="center" wrapText="1"/>
    </xf>
    <xf numFmtId="11" fontId="0" fillId="0" borderId="0" xfId="0" applyNumberFormat="1"/>
    <xf numFmtId="0" fontId="0" fillId="0" borderId="0" xfId="0" applyAlignment="1">
      <alignment horizontal="right"/>
    </xf>
    <xf numFmtId="11" fontId="0" fillId="0" borderId="0" xfId="0" applyNumberFormat="1" applyAlignment="1">
      <alignment horizontal="center"/>
    </xf>
    <xf numFmtId="2" fontId="0" fillId="0" borderId="0" xfId="0" applyNumberFormat="1"/>
    <xf numFmtId="0" fontId="6" fillId="0" borderId="1" xfId="0" applyFont="1" applyBorder="1" applyAlignment="1">
      <alignment horizontal="justify" vertical="center" wrapText="1"/>
    </xf>
    <xf numFmtId="0" fontId="6" fillId="0" borderId="2" xfId="0" applyFont="1" applyBorder="1" applyAlignment="1">
      <alignment horizontal="justify" vertical="center" wrapText="1"/>
    </xf>
    <xf numFmtId="0" fontId="7" fillId="0" borderId="3" xfId="0" applyFont="1" applyBorder="1" applyAlignment="1">
      <alignment horizontal="justify" vertical="center" wrapText="1"/>
    </xf>
    <xf numFmtId="0" fontId="7" fillId="0" borderId="4" xfId="0" applyFont="1" applyBorder="1" applyAlignment="1">
      <alignment horizontal="justify" vertical="center" wrapText="1"/>
    </xf>
    <xf numFmtId="2" fontId="7" fillId="0" borderId="0" xfId="0" applyNumberFormat="1" applyFont="1" applyAlignment="1">
      <alignment horizontal="right" wrapText="1"/>
    </xf>
    <xf numFmtId="0" fontId="0" fillId="0" borderId="0" xfId="0"/>
    <xf numFmtId="0" fontId="11" fillId="0" borderId="0" xfId="0" applyFont="1"/>
    <xf numFmtId="0" fontId="12" fillId="0" borderId="0" xfId="0" applyFont="1" applyAlignment="1">
      <alignment vertical="center" wrapText="1"/>
    </xf>
    <xf numFmtId="0" fontId="12" fillId="0" borderId="0" xfId="0" applyFont="1" applyAlignment="1">
      <alignment vertical="center" wrapText="1"/>
    </xf>
    <xf numFmtId="0" fontId="0" fillId="0" borderId="0" xfId="0"/>
    <xf numFmtId="164" fontId="0" fillId="0" borderId="0" xfId="0" applyNumberFormat="1"/>
    <xf numFmtId="1" fontId="0" fillId="0" borderId="0" xfId="0" applyNumberFormat="1"/>
    <xf numFmtId="0" fontId="13" fillId="0" borderId="0" xfId="0" applyFont="1" applyAlignment="1">
      <alignment vertical="center"/>
    </xf>
    <xf numFmtId="0" fontId="14" fillId="0" borderId="0" xfId="0" applyFont="1" applyAlignment="1">
      <alignment vertical="center"/>
    </xf>
    <xf numFmtId="0" fontId="0" fillId="0" borderId="0" xfId="0" applyAlignment="1">
      <alignment horizontal="left" vertical="top" wrapText="1"/>
    </xf>
    <xf numFmtId="0" fontId="2" fillId="0" borderId="0" xfId="0" applyFont="1" applyAlignment="1">
      <alignment horizontal="center" vertical="top" wrapText="1"/>
    </xf>
    <xf numFmtId="0" fontId="5" fillId="0" borderId="0" xfId="0" applyFont="1" applyAlignment="1">
      <alignment horizontal="left" vertical="center" wrapText="1"/>
    </xf>
    <xf numFmtId="0" fontId="12" fillId="0" borderId="0" xfId="0" applyFont="1" applyAlignment="1">
      <alignment horizontal="center" vertical="center" wrapText="1"/>
    </xf>
    <xf numFmtId="0" fontId="0" fillId="0" borderId="0" xfId="0" applyAlignment="1" quotePrefix="1">
      <alignment/>
    </xf>
  </cellXfs>
  <cellStyles count="1">
    <cellStyle name="Normal" xfId="0" builtinId="0" customBuiltin="1"/>
  </cellStyles>
  <tableStyles count="0"/>
  <extLst>
    <ext uri="smNativeData">
      <pm:charStyles xmlns:pm="smNativeData" id="1694003247" count="1">
        <pm:charStyle name="Normal" fontId="0" Id="1"/>
      </pm:charStyles>
    </ext>
  </extLst>
</styleSheet>
</file>

<file path=xl/_rels/workbook.xml.rels><?xml version="1.0" encoding="UTF-8" standalone="yes" ?>
<Relationships xmlns="http://schemas.openxmlformats.org/package/2006/relationships"><Relationship Id="rId1" Type="http://schemas.openxmlformats.org/officeDocument/2006/relationships/theme" Target="theme/theme1.xml"/><Relationship Id="rId2" Type="http://schemas.openxmlformats.org/officeDocument/2006/relationships/sharedStrings" Target="sharedStrings.xml"/><Relationship Id="rId3" Type="http://schemas.openxmlformats.org/officeDocument/2006/relationships/styles" Target="style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charts/chart1.xml><?xml version="1.0" encoding="utf-8"?>
<c:chartSpace xmlns:c="http://schemas.openxmlformats.org/drawingml/2006/chart" xmlns:a="http://schemas.openxmlformats.org/drawingml/2006/main" xmlns:r="http://schemas.openxmlformats.org/officeDocument/2006/relationships">
  <c:date1904 val="0"/>
  <c:roundedCorners val="0"/>
  <c:chart>
    <c:title>
      <c:tx>
        <c:rich>
          <a:bodyPr anchor="ctr" anchorCtr="1"/>
          <a:lstStyle/>
          <a:p>
            <a:pPr>
              <a:defRPr lang="es-es" sz="1400" b="0" i="0" u="none" strike="noStrike" kern="100">
                <a:solidFill>
                  <a:srgbClr val="595959"/>
                </a:solidFill>
                <a:latin typeface="Calibri" charset="0"/>
              </a:defRPr>
            </a:pPr>
            <a:r>
              <a:t>módulo de elasticidad compuesto Co-CW</a:t>
            </a:r>
          </a:p>
          <a:p>
            <a:pPr>
              <a:defRPr lang="es-es" sz="1400" b="0" i="0" u="none" strike="noStrike" kern="100">
                <a:solidFill>
                  <a:srgbClr val="595959"/>
                </a:solidFill>
                <a:latin typeface="Calibri" charset="0"/>
              </a:defRPr>
            </a:pPr>
            <a:r>
              <a:t>máimo y mínimo en función de % partículas</a:t>
            </a:r>
          </a:p>
        </c:rich>
      </c:tx>
      <c:layout>
        <c:manualLayout>
          <c:xMode val="edge"/>
          <c:yMode val="edge"/>
          <c:wMode val="factor"/>
          <c:hMode val="factor"/>
          <c:x val="0.164000"/>
          <c:y val="0.027750"/>
          <c:w val="0.695750"/>
          <c:h val="0.192750"/>
        </c:manualLayout>
      </c:layout>
      <c:overlay val="0"/>
      <c:spPr>
        <a:noFill/>
        <a:ln w="9525">
          <a:noFill/>
        </a:ln>
      </c:spPr>
    </c:title>
    <c:plotArea>
      <c:layout/>
      <c:scatterChart>
        <c:scatterStyle val="smoothMarker"/>
        <c:varyColors val="0"/>
        <c:ser>
          <c:idx val="0"/>
          <c:order val="0"/>
          <c:tx>
            <c:strRef>
              <c:f>Hoja1!$D$9</c:f>
              <c:strCache>
                <c:ptCount val="1"/>
                <c:pt idx="0">
                  <c:v>Ec =Vm *Em + Vp * Ep</c:v>
                </c:pt>
              </c:strCache>
            </c:strRef>
          </c:tx>
          <c:spPr>
            <a:ln w="19050">
              <a:solidFill>
                <a:srgbClr val="4F81BD"/>
              </a:solidFill>
            </a:ln>
          </c:spPr>
          <c:marker>
            <c:symbol val="circle"/>
            <c:size val="5"/>
            <c:spPr>
              <a:solidFill>
                <a:srgbClr val="4F81BD"/>
              </a:solidFill>
              <a:ln>
                <a:solidFill>
                  <a:srgbClr val="4F81BD"/>
                </a:solidFill>
              </a:ln>
            </c:spPr>
          </c:marker>
          <c:dLbls>
            <c:numFmt formatCode="General" sourceLinked="1"/>
            <c:spPr>
              <a:noFill/>
              <a:ln>
                <a:noFill/>
              </a:ln>
            </c:spPr>
            <c:showLegendKey val="0"/>
            <c:showVal val="0"/>
            <c:showCatName val="0"/>
            <c:showSerName val="0"/>
            <c:showPercent val="0"/>
            <c:showBubbleSize val="0"/>
            <c:showLeaderLines val="0"/>
          </c:dLbls>
          <c:xVal>
            <c:numRef>
              <c:f>Hoja1!$B$10:$B$14</c:f>
              <c:numCache>
                <c:formatCode>General</c:formatCode>
                <c:ptCount val="5"/>
                <c:pt idx="0">
                  <c:v>0</c:v>
                </c:pt>
                <c:pt idx="1">
                  <c:v>25</c:v>
                </c:pt>
                <c:pt idx="2">
                  <c:v>50</c:v>
                </c:pt>
                <c:pt idx="3">
                  <c:v>75</c:v>
                </c:pt>
                <c:pt idx="4">
                  <c:v>100</c:v>
                </c:pt>
              </c:numCache>
            </c:numRef>
          </c:xVal>
          <c:yVal>
            <c:numRef>
              <c:f>Hoja1!$D$10:$D$14</c:f>
              <c:numCache>
                <c:formatCode>0.00E+00</c:formatCode>
                <c:ptCount val="5"/>
                <c:pt idx="0">
                  <c:v>200000</c:v>
                </c:pt>
                <c:pt idx="1">
                  <c:v>325000</c:v>
                </c:pt>
                <c:pt idx="2">
                  <c:v>450000</c:v>
                </c:pt>
                <c:pt idx="3">
                  <c:v>575000</c:v>
                </c:pt>
                <c:pt idx="4">
                  <c:v>700000</c:v>
                </c:pt>
              </c:numCache>
            </c:numRef>
          </c:yVal>
          <c:smooth val="1"/>
          <c:extLst>
            <c:ext xmlns:sm="smo" uri="smo">
              <sm:meanLine>
                <c:spPr>
                  <a:ln>
                    <a:noFill/>
                  </a:ln>
                </c:spPr>
              </sm:meanLine>
              <sm:minMaxLine>
                <c:spPr>
                  <a:ln>
                    <a:noFill/>
                  </a:ln>
                </c:spPr>
              </sm:minMaxLine>
              <sm:stDevLine>
                <c:spPr>
                  <a:ln>
                    <a:noFill/>
                  </a:ln>
                </c:spPr>
              </sm:stDevLine>
              <sm:trendLine>
                <c:spPr>
                  <a:ln>
                    <a:noFill/>
                  </a:ln>
                </c:spPr>
              </sm:trendLine>
            </c:ext>
          </c:extLst>
        </c:ser>
        <c:ser>
          <c:idx val="1"/>
          <c:order val="1"/>
          <c:tx>
            <c:strRef>
              <c:f>Hoja1!$E$9</c:f>
              <c:strCache>
                <c:ptCount val="1"/>
                <c:pt idx="0">
                  <c:v/>
                </c:pt>
              </c:strCache>
            </c:strRef>
          </c:tx>
          <c:spPr>
            <a:ln w="19050">
              <a:solidFill>
                <a:srgbClr val="C0504D"/>
              </a:solidFill>
            </a:ln>
          </c:spPr>
          <c:marker>
            <c:symbol val="circle"/>
            <c:size val="5"/>
            <c:spPr>
              <a:solidFill>
                <a:srgbClr val="C0504D"/>
              </a:solidFill>
              <a:ln>
                <a:solidFill>
                  <a:srgbClr val="C0504D"/>
                </a:solidFill>
              </a:ln>
            </c:spPr>
          </c:marker>
          <c:dLbls>
            <c:numFmt formatCode="General" sourceLinked="1"/>
            <c:spPr>
              <a:noFill/>
              <a:ln>
                <a:noFill/>
              </a:ln>
            </c:spPr>
            <c:showLegendKey val="0"/>
            <c:showVal val="0"/>
            <c:showCatName val="0"/>
            <c:showSerName val="0"/>
            <c:showPercent val="0"/>
            <c:showBubbleSize val="0"/>
            <c:showLeaderLines val="0"/>
          </c:dLbls>
          <c:xVal>
            <c:numRef>
              <c:f>Hoja1!$B$10:$B$14</c:f>
              <c:numCache>
                <c:formatCode>General</c:formatCode>
                <c:ptCount val="5"/>
                <c:pt idx="0">
                  <c:v>0</c:v>
                </c:pt>
                <c:pt idx="1">
                  <c:v>25</c:v>
                </c:pt>
                <c:pt idx="2">
                  <c:v>50</c:v>
                </c:pt>
                <c:pt idx="3">
                  <c:v>75</c:v>
                </c:pt>
                <c:pt idx="4">
                  <c:v>100</c:v>
                </c:pt>
              </c:numCache>
            </c:numRef>
          </c:xVal>
          <c:yVal>
            <c:numRef>
              <c:f>Hoja1!$E$10:$E$14</c:f>
              <c:numCache>
                <c:formatCode>General</c:formatCode>
                <c:ptCount val="5"/>
                <c:pt idx="0">
                  <c:v>6.184331025200765E+267</c:v>
                </c:pt>
                <c:pt idx="1">
                  <c:v>6.184331025200765E+267</c:v>
                </c:pt>
                <c:pt idx="2">
                  <c:v>6.184331025200765E+267</c:v>
                </c:pt>
                <c:pt idx="3">
                  <c:v>6.184331025200765E+267</c:v>
                </c:pt>
                <c:pt idx="4">
                  <c:v>6.184331025200765E+267</c:v>
                </c:pt>
              </c:numCache>
            </c:numRef>
          </c:yVal>
          <c:smooth val="1"/>
          <c:extLst>
            <c:ext xmlns:sm="smo" uri="smo">
              <sm:meanLine>
                <c:spPr>
                  <a:ln>
                    <a:noFill/>
                  </a:ln>
                </c:spPr>
              </sm:meanLine>
              <sm:minMaxLine>
                <c:spPr>
                  <a:ln>
                    <a:noFill/>
                  </a:ln>
                </c:spPr>
              </sm:minMaxLine>
              <sm:stDevLine>
                <c:spPr>
                  <a:ln>
                    <a:noFill/>
                  </a:ln>
                </c:spPr>
              </sm:stDevLine>
              <sm:trendLine>
                <c:spPr>
                  <a:ln>
                    <a:noFill/>
                  </a:ln>
                </c:spPr>
              </sm:trendLine>
            </c:ext>
          </c:extLst>
        </c:ser>
        <c:ser>
          <c:idx val="2"/>
          <c:order val="2"/>
          <c:tx>
            <c:strRef>
              <c:f>Hoja1!$F$9</c:f>
              <c:strCache>
                <c:ptCount val="1"/>
                <c:pt idx="0">
                  <c:v>Ec= (Em*Ep)/(EmVp + Ep Vm)</c:v>
                </c:pt>
              </c:strCache>
            </c:strRef>
          </c:tx>
          <c:spPr>
            <a:ln w="19050">
              <a:solidFill>
                <a:srgbClr val="9BBB59"/>
              </a:solidFill>
            </a:ln>
          </c:spPr>
          <c:marker>
            <c:symbol val="circle"/>
            <c:size val="5"/>
            <c:spPr>
              <a:solidFill>
                <a:srgbClr val="9BBB59"/>
              </a:solidFill>
              <a:ln>
                <a:solidFill>
                  <a:srgbClr val="9BBB59"/>
                </a:solidFill>
              </a:ln>
            </c:spPr>
          </c:marker>
          <c:xVal>
            <c:numRef>
              <c:f>Hoja1!$B$10:$B$14</c:f>
              <c:numCache>
                <c:formatCode>General</c:formatCode>
                <c:ptCount val="5"/>
                <c:pt idx="0">
                  <c:v>0</c:v>
                </c:pt>
                <c:pt idx="1">
                  <c:v>25</c:v>
                </c:pt>
                <c:pt idx="2">
                  <c:v>50</c:v>
                </c:pt>
                <c:pt idx="3">
                  <c:v>75</c:v>
                </c:pt>
                <c:pt idx="4">
                  <c:v>100</c:v>
                </c:pt>
              </c:numCache>
            </c:numRef>
          </c:xVal>
          <c:yVal>
            <c:numRef>
              <c:f>Hoja1!$F$10:$F$14</c:f>
              <c:numCache>
                <c:formatCode>0.00E+00</c:formatCode>
                <c:ptCount val="5"/>
                <c:pt idx="0">
                  <c:v>200000</c:v>
                </c:pt>
                <c:pt idx="1">
                  <c:v>243478.260869565</c:v>
                </c:pt>
                <c:pt idx="2">
                  <c:v>311111.111111111</c:v>
                </c:pt>
                <c:pt idx="3">
                  <c:v>430769.230769231</c:v>
                </c:pt>
                <c:pt idx="4">
                  <c:v>700000</c:v>
                </c:pt>
              </c:numCache>
            </c:numRef>
          </c:yVal>
          <c:smooth val="1"/>
          <c:extLst>
            <c:ext xmlns:sm="smo" uri="smo">
              <sm:meanLine>
                <c:spPr>
                  <a:ln>
                    <a:noFill/>
                  </a:ln>
                </c:spPr>
              </sm:meanLine>
              <sm:minMaxLine>
                <c:spPr>
                  <a:ln>
                    <a:noFill/>
                  </a:ln>
                </c:spPr>
              </sm:minMaxLine>
              <sm:stDevLine>
                <c:spPr>
                  <a:ln>
                    <a:noFill/>
                  </a:ln>
                </c:spPr>
              </sm:stDevLine>
              <sm:trendLine>
                <c:spPr>
                  <a:ln>
                    <a:noFill/>
                  </a:ln>
                </c:spPr>
              </sm:trendLine>
            </c:ext>
          </c:extLst>
        </c:ser>
        <c:dLbls>
          <c:showLegendKey val="0"/>
          <c:showVal val="0"/>
          <c:showCatName val="0"/>
          <c:showSerName val="0"/>
          <c:showPercent val="0"/>
          <c:showBubbleSize val="0"/>
          <c:showLeaderLines val="0"/>
        </c:dLbls>
        <c:axId val="10"/>
        <c:axId val="11"/>
      </c:scatterChart>
      <c:valAx>
        <c:axId val="10"/>
        <c:scaling>
          <c:orientation val="minMax"/>
          <c:max val="100.000000"/>
        </c:scaling>
        <c:delete val="0"/>
        <c:axPos val="b"/>
        <c:majorGridlines>
          <c:spPr>
            <a:ln w="9525">
              <a:solidFill>
                <a:srgbClr val="D8D8D8"/>
              </a:solidFill>
            </a:ln>
          </c:spPr>
        </c:majorGridlines>
        <c:numFmt formatCode="General" sourceLinked="1"/>
        <c:majorTickMark val="none"/>
        <c:minorTickMark val="none"/>
        <c:tickLblPos val="nextTo"/>
        <c:spPr>
          <a:ln w="9525">
            <a:solidFill>
              <a:srgbClr val="BFBFBF"/>
            </a:solidFill>
          </a:ln>
        </c:spPr>
        <c:txPr>
          <a:bodyPr anchor="ctr" anchorCtr="1" rot="-60000000"/>
          <a:lstStyle/>
          <a:p>
            <a:pPr>
              <a:defRPr lang="es-es" sz="900" b="0" i="0" u="none" strike="noStrike">
                <a:solidFill>
                  <a:srgbClr val="595959"/>
                </a:solidFill>
                <a:latin typeface="Calibri" charset="0"/>
              </a:defRPr>
            </a:pPr>
          </a:p>
        </c:txPr>
        <c:crossAx val="11"/>
        <c:crosses val="autoZero"/>
      </c:valAx>
      <c:valAx>
        <c:axId val="11"/>
        <c:scaling>
          <c:orientation val="minMax"/>
          <c:max val="700000.000000"/>
          <c:min val="200000.000000"/>
        </c:scaling>
        <c:delete val="0"/>
        <c:axPos val="l"/>
        <c:majorGridlines>
          <c:spPr>
            <a:ln w="9525">
              <a:solidFill>
                <a:srgbClr val="D8D8D8"/>
              </a:solidFill>
            </a:ln>
          </c:spPr>
        </c:majorGridlines>
        <c:numFmt formatCode="0.00E+00" sourceLinked="1"/>
        <c:majorTickMark val="none"/>
        <c:minorTickMark val="none"/>
        <c:tickLblPos val="nextTo"/>
        <c:spPr>
          <a:ln w="9525">
            <a:solidFill>
              <a:srgbClr val="BFBFBF"/>
            </a:solidFill>
          </a:ln>
        </c:spPr>
        <c:txPr>
          <a:bodyPr anchor="ctr" anchorCtr="1" rot="-60000000"/>
          <a:lstStyle/>
          <a:p>
            <a:pPr>
              <a:defRPr lang="es-es" sz="900" b="0" i="0" u="none" strike="noStrike">
                <a:solidFill>
                  <a:srgbClr val="595959"/>
                </a:solidFill>
                <a:latin typeface="Calibri" charset="0"/>
              </a:defRPr>
            </a:pPr>
          </a:p>
        </c:txPr>
        <c:crossAx val="10"/>
        <c:crosses val="autoZero"/>
      </c:valAx>
      <c:spPr>
        <a:noFill/>
        <a:ln w="9525">
          <a:noFill/>
        </a:ln>
      </c:spPr>
    </c:plotArea>
    <c:legend>
      <c:legendPos val="b"/>
      <c:legendEntry>
        <c:idx val="1"/>
        <c:delete val="1"/>
      </c:legendEntry>
      <c:layout/>
      <c:overlay val="0"/>
      <c:spPr>
        <a:noFill/>
        <a:ln w="9525">
          <a:noFill/>
        </a:ln>
      </c:spPr>
      <c:txPr>
        <a:bodyPr numCol="2"/>
        <a:lstStyle/>
        <a:p>
          <a:pPr>
            <a:defRPr lang="es-es" sz="900" b="0" i="0" u="none" strike="noStrike">
              <a:solidFill>
                <a:srgbClr val="595959"/>
              </a:solidFill>
              <a:latin typeface="Calibri" charset="0"/>
            </a:defRPr>
          </a:pPr>
        </a:p>
      </c:txPr>
    </c:legend>
    <c:plotVisOnly val="1"/>
    <c:dispBlanksAs val="gap"/>
  </c:chart>
  <c:spPr>
    <a:solidFill>
      <a:srgbClr val="FFFFFF"/>
    </a:solidFill>
    <a:ln w="9525">
      <a:solidFill>
        <a:srgbClr val="D8D8D8"/>
      </a:solidFill>
    </a:ln>
  </c:spPr>
  <c:txPr>
    <a:bodyPr anchor="t" rot="0"/>
    <a:lstStyle/>
    <a:p>
      <a:pPr>
        <a:defRPr lang="es-es" sz="1000" b="0" i="0" u="none" strike="noStrike" kern="100">
          <a:solidFill>
            <a:srgbClr val="000000"/>
          </a:solidFill>
          <a:latin typeface="Calibri" charset="0"/>
        </a:defRPr>
      </a:pPr>
    </a:p>
  </c:txPr>
  <c:extLst>
    <c:ext xmlns:sm="smo" uri="smo">
      <sm:colorScheme xmlns:sm="smo" id="1694003247" val="15"/>
    </c:ext>
  </c:extLst>
</c:chartSpace>
</file>

<file path=xl/drawings/_rels/drawing1.xml.rels><?xml version="1.0" encoding="UTF-8" standalone="yes" ?>
<Relationships xmlns="http://schemas.openxmlformats.org/package/2006/relationships"><Relationship Id="rId1" Type="http://schemas.openxmlformats.org/officeDocument/2006/relationships/image" Target="../media/image1.emf"/><Relationship Id="rId2" Type="http://schemas.openxmlformats.org/officeDocument/2006/relationships/chart" Target="../charts/chart1.xml"/><Relationship Id="rId3"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4</xdr:col>
      <xdr:colOff>123825</xdr:colOff>
      <xdr:row>0</xdr:row>
      <xdr:rowOff>95250</xdr:rowOff>
    </xdr:from>
    <xdr:to>
      <xdr:col>4</xdr:col>
      <xdr:colOff>742950</xdr:colOff>
      <xdr:row>0</xdr:row>
      <xdr:rowOff>790575</xdr:rowOff>
    </xdr:to>
    <xdr:pic macro="">
      <xdr:nvPicPr>
        <xdr:cNvPr id="4" name="1 Imagen"/>
        <xdr:cNvPicPr>
          <a:extLst>
            <a:ext uri="smNativeData">
              <pm:smNativeData xmlns:pm="smNativeData" val="SMDATA_15_L3D4ZBMAAAAlAAAAEQAAAI0AAAAAkAAAAEgAAACQAAAASAAAAAAAAAAAAAAAAAAAAAEAAABQAAAAAAAAAAAA4D8AAAAAAADgPwAAAAAAAOA/AAAAAAAA4D8AAAAAAADgPwAAAAAAAOA/AAAAAAAA4D8AAAAAAADgPwAAAAAAAOA/AAAAAAAA4D8CAAAAjAAAAAAAAAAAAAAA////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8BAAAAf39/AAEAAABkAAAAAAAAABQAAABAHwAAAAAAACYAAAAAAAAAwOD//wAAAAAmAAAAZAAAABYAAABMAAAAAAAAAAAAAAAEAAAAAAAAAAEAAAB/f38AAAAAACgAAAAoAAAAZAAAAGQAAAAAAAAAzMzMAAAAAABQAAAAUAAAAGQAAABkAAAAAAAAAAcAAAA4AAAAAAAAAAAAAAAAAAAA////AAAAAAAAAAAAAAAAAAAAAAAAAAAAAAAAAAAAAABkAAAAZAAAAAAAAAAjAAAABAAAAGQAAAAXAAAAFAAAAAAAAAAAAAAA/38AAP9/AAAAAAAACQAAAAQAAAAAAAAAHgAAAGgAAAAAAAAAAAAAAAAAAAAAAAAAAAAAABAnAAAQJwAAAAAAAAAAAAAAAAAAAAAAAAAAAAAAAAAAAAAAAAAAAAAUAAAAAAAAAMDA/wAAAAAAZAAAADIAAAAAAAAAZAAAAAAAAAB/f38ACgAAACIAAAAYAAAAAAAAAAAAAAAAAAAAAAAAAAAAAAAAAAAAJAAAACQAAAAAAAAABwAAAAAAAAAAAAAAAAAAAAAAAAAAAAAAAAAAAH9/fwAlAAAAWAAAAAAAAAAAAAAAAAAAAAAAAAAAAAAAAAAAAAAAAAAAAAAAAAAAAAAAAAAAAAAAPwAAAAAAAACghgEAAAAAAAAAAAAAAAAADAAAAAEAAAAAAAAAAAAAAAAAAAAhAAAAMAAAACwAAAAAAAAABAAAAGwAlgAAAAAABAAAAH8DhgMzFgAAlgAAAM8DAABHBAAAAQAAAA=="/>
            </a:ext>
          </a:extLst>
        </xdr:cNvPicPr>
      </xdr:nvPicPr>
      <xdr:blipFill>
        <a:blip xmlns:r="http://schemas.openxmlformats.org/officeDocument/2006/relationships" r:embed="rId1"/>
        <a:stretch>
          <a:fillRect/>
        </a:stretch>
      </xdr:blipFill>
      <xdr:spPr>
        <a:xfrm>
          <a:off x="3608705" y="95250"/>
          <a:ext cx="619125" cy="695325"/>
        </a:xfrm>
        <a:prstGeom prst="rect">
          <a:avLst/>
        </a:prstGeom>
        <a:noFill/>
        <a:ln w="12700" cap="flat">
          <a:noFill/>
          <a:prstDash val="solid"/>
          <a:headEnd type="none" w="med" len="med"/>
          <a:tailEnd type="none" w="med" len="med"/>
        </a:ln>
        <a:effectLst/>
      </xdr:spPr>
    </xdr:pic>
    <xdr:clientData/>
  </xdr:twoCellAnchor>
  <xdr:twoCellAnchor>
    <xdr:from>
      <xdr:col>7</xdr:col>
      <xdr:colOff>361950</xdr:colOff>
      <xdr:row>3</xdr:row>
      <xdr:rowOff>147320</xdr:rowOff>
    </xdr:from>
    <xdr:to>
      <xdr:col>13</xdr:col>
      <xdr:colOff>285750</xdr:colOff>
      <xdr:row>18</xdr:row>
      <xdr:rowOff>33020</xdr:rowOff>
    </xdr:to>
    <xdr:graphicFrame macro="">
      <xdr:nvGraphicFramePr>
        <xdr:cNvPr id="3"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781685</xdr:colOff>
      <xdr:row>102</xdr:row>
      <xdr:rowOff>178435</xdr:rowOff>
    </xdr:from>
    <xdr:to>
      <xdr:col>4</xdr:col>
      <xdr:colOff>249555</xdr:colOff>
      <xdr:row>102</xdr:row>
      <xdr:rowOff>757555</xdr:rowOff>
    </xdr:to>
    <xdr:pic macro="">
      <xdr:nvPicPr>
        <xdr:cNvPr id="2" name="Imagen1" descr="Una introducción - Ciencia e Ingeniería de los materiales, William D. Callister, Jr(REVERTÉ).pdf - Mozilla Firefox"/>
        <xdr:cNvPicPr>
          <a:picLocks noChangeAspect="1"/>
          <a:extLst>
            <a:ext uri="smNativeData">
              <pm:smNativeData xmlns:pm="smNativeData" val="SMDATA_15_L3D4ZBMAAAAlAAAAEQAAAC0AAAAAkAAAAEgAAACQAAAASAAAAAAAAAAAAAAAAAAAAAEAAABQAAAAAAAAAAAA4D8AAAAAAADgPwAAAAAAAOA/AAAAAAAA4D8AAAAAAADgPwAAAAAAAOA/AAAAAAAA4D8AAAAAAADgPwAAAAAAAOA/AAAAAAAA4D8CAAAAjAAAAAAAAAAAAAAAW5vVDP///wgAAAAAAAAAAAAAAAAAAAAAAAAAAAAAAAAAAAAAZAAAAAEAAABAAAAAAAAAAAAAAAAAAAAAAAAAAAAAAAAAAAAAAAAAAAAAAAAAAAAAAAAAAAAAAAAAAAAAAAAAAAAAAAAAAAAAAAAAAAAAAAAAAAAAAAAAAAAAAAAAAAAAFAAAADwAAAAAAAAAAAAAAAAAAAkUAAAAAQAAABQAAAAUAAAAFAAAAAEAAAAAAAAAZAAAAGQAAAAAAAAAZAAAAGQAAAAVAAAAYAAAAAAAAAAAAAAADwAAACADAAAAAAAAAAAAAAEAAACgMgAAVgcAAKr4//8BAAAAf39/AAEAAABkAAAAAAAAABQAAABAHwAAAAAAACYAAAAAAAAAwOD//wAAAAAmAAAAZAAAABYAAABMAAAAAAAAAAAAAAAEAAAAAAAAAAEAAADn5uYKAAAAACgAAAAoAAAAZAAAAGQAAAAAAAAAzMzMAAAAAABQAAAAUAAAAGQAAABkAAAAAAAAAAcAAAA4AAAAAAAAAAAAAAAAAAAA////AAAAAAAAAAAASgwAAN4RAADdEgAAeBIAAAAAAABkAAAAZAAAAAAAAAAjAAAABAAAAGQAAAAXAAAAFAAAAAAAAAAAAAAA/38AAP9/AAAAAAAACQAAAAQAAAD8////HgAAAGgAAAAAAAAAAAAAAAAAAAAAAAAAAAAAABAnAAAQJwAAAAAAAAAAAAAAAAAAAAAAAAAAAAAAAAAAAAAAAAAAAAAUAAAAAAAAAMDA/wAAAAAAZAAAADIAAAAAAAAAZAAAAAAAAAB/f38ACgAAACIAAAAYAAAAAAAAAAAAAAAAAAAAAAAAAAAAAAAAAAAAJAAAACQAAAAAAAAABwAAAAAAAAAAAAAAAAAAAAAAAAAAAAAAAAAAAH9/fwAlAAAAWAAAAAAAAAAAAAAAAAAAAAAAAAAAAAAAAAAAAAAAAAAAAAAAAAAAAAAAAAAAAAAAPwAAAAAAAACghgEAAAAAAAAAAAAAAAAADAAAAAEAAAAAAAAAAAAAAAAAAAAhAAAAMAAAACwAAABmAAAAAAAAAOIA2QNmAAAABAAAAL4DLwHPBAAAmqUAACoSAACQAwAAAAAAAA=="/>
            </a:ext>
          </a:extLst>
        </xdr:cNvPicPr>
      </xdr:nvPicPr>
      <xdr:blipFill>
        <a:blip xmlns:r="http://schemas.openxmlformats.org/officeDocument/2006/relationships" r:embed="rId3"/>
        <a:srcRect l="31460" t="45740" r="48290" b="47280"/>
        <a:stretch>
          <a:fillRect/>
        </a:stretch>
      </xdr:blipFill>
      <xdr:spPr>
        <a:xfrm>
          <a:off x="781685" y="26920190"/>
          <a:ext cx="2952750" cy="579120"/>
        </a:xfrm>
        <a:prstGeom prst="rect">
          <a:avLst/>
        </a:prstGeom>
        <a:noFill/>
        <a:ln w="12700" cap="flat">
          <a:noFill/>
          <a:prstDash val="solid"/>
          <a:headEnd type="none" w="med" len="med"/>
          <a:tailEnd type="none" w="med" len="med"/>
        </a:ln>
        <a:effectLst/>
      </xdr:spPr>
    </xdr:pic>
    <xdr:clientData fLock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EEECE1"/>
      </a:dk2>
      <a:lt2>
        <a:srgbClr val="1F497D"/>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Calibri"/>
        <a:ea typeface="SimSun"/>
        <a:cs typeface="Times New Roma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prstTxWarp prst="textNoShape">
          <a:avLst/>
        </a:prstTxWarp>
        <a:noAutofit/>
      </a:bodyPr>
      <a:lstStyle>
        <a:defPPr>
          <a:defRPr/>
        </a:defPPr>
      </a:lstStyle>
      <a:style>
        <a:lnRef idx="0">
          <a:schemeClr val="accent1"/>
        </a:lnRef>
        <a:fillRef idx="0">
          <a:schemeClr val="accent1"/>
        </a:fillRef>
        <a:effectRef idx="0">
          <a:schemeClr val="accent1"/>
        </a:effectRef>
        <a:fontRef idx="minor">
          <a:schemeClr val="lt1"/>
        </a:fontRef>
      </a:style>
    </a:spDef>
  </a:objectDefaults>
  <a:extraClrSchemeLst/>
</a:theme>
</file>

<file path=xl/worksheets/_rels/sheet1.xml.rels><?xml version="1.0" encoding="UTF-8" standalone="yes" ?>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Q158"/>
  <sheetViews>
    <sheetView tabSelected="1" view="normal" topLeftCell="A96" zoomScale="90" workbookViewId="0">
      <selection activeCell="J103" sqref="J103"/>
    </sheetView>
  </sheetViews>
  <sheetFormatPr baseColWidth="10" defaultColWidth="11.428571" defaultRowHeight="15.40"/>
  <cols>
    <col min="3" max="3" width="13.571429" customWidth="1"/>
    <col min="4" max="4" width="12.571429" customWidth="1"/>
    <col min="5" max="6" width="11.857143" customWidth="1"/>
    <col min="10" max="10" width="12.571429" customWidth="1"/>
  </cols>
  <sheetData>
    <row r="1" spans="2:14" ht="71.25" customHeight="1">
      <c r="B1" s="21" t="s">
        <v>0</v>
      </c>
      <c r="C1" s="21"/>
      <c r="D1" s="21"/>
      <c r="E1" s="21"/>
      <c r="F1" s="21"/>
      <c r="G1" s="21"/>
      <c r="H1" s="21"/>
      <c r="I1" s="21"/>
      <c r="J1" s="21"/>
      <c r="K1" s="21"/>
      <c r="L1" s="21"/>
      <c r="M1" s="21"/>
      <c r="N1" s="21"/>
    </row>
    <row r="2" spans="2:17" ht="71.25" customHeight="1">
      <c r="B2" s="22" t="s">
        <v>1</v>
      </c>
      <c r="C2" s="22"/>
      <c r="D2" s="22"/>
      <c r="E2" s="22"/>
      <c r="F2" s="22"/>
      <c r="G2" s="22"/>
      <c r="H2" s="22"/>
      <c r="I2" s="22"/>
      <c r="J2" s="22"/>
      <c r="K2" s="22"/>
      <c r="L2" s="22"/>
      <c r="M2" s="22"/>
      <c r="N2" s="22"/>
      <c r="O2" s="22"/>
      <c r="P2" s="22"/>
      <c r="Q2" s="22"/>
    </row>
    <row r="3" spans="1:17" ht="64.50" customHeight="1">
      <c r="A3" s="1" t="n">
        <v>1</v>
      </c>
      <c r="B3" s="20" t="s">
        <v>2</v>
      </c>
      <c r="C3" s="20"/>
      <c r="D3" s="20"/>
      <c r="E3" s="20"/>
      <c r="F3" s="20"/>
      <c r="G3" s="20"/>
      <c r="H3" s="20"/>
      <c r="I3" s="20"/>
      <c r="J3" s="20"/>
      <c r="K3" s="20"/>
      <c r="L3" s="20"/>
      <c r="M3" s="20"/>
      <c r="N3" s="20"/>
      <c r="O3" s="20"/>
      <c r="P3" s="20"/>
      <c r="Q3" s="20"/>
    </row>
    <row r="5" spans="1:5">
      <c r="A5" t="s">
        <v>3</v>
      </c>
      <c r="B5" s="3" t="s">
        <v>4</v>
      </c>
      <c r="C5" s="4" t="n">
        <v>200000</v>
      </c>
      <c r="D5" t="s">
        <v>5</v>
      </c>
      <c r="E5" t="s">
        <v>6</v>
      </c>
    </row>
    <row r="6" spans="2:4">
      <c r="B6" s="3" t="s">
        <v>7</v>
      </c>
      <c r="C6" s="4" t="n">
        <v>700000</v>
      </c>
      <c r="D6" t="s">
        <v>8</v>
      </c>
    </row>
    <row r="8" spans="4:6">
      <c r="D8" t="s">
        <v>9</v>
      </c>
      <c r="F8" t="s">
        <v>10</v>
      </c>
    </row>
    <row r="9" spans="2:6">
      <c r="B9" t="s">
        <v>11</v>
      </c>
      <c r="C9" t="s">
        <v>12</v>
      </c>
      <c r="D9" t="s">
        <v>13</v>
      </c>
      <c r="F9" t="s">
        <v>14</v>
      </c>
    </row>
    <row r="10" spans="2:6">
      <c r="B10" t="n">
        <v>0</v>
      </c>
      <c r="C10" t="n">
        <v>1</v>
      </c>
      <c r="D10" s="2">
        <f>C10*$C$5+(1-C10)*$C$6</f>
        <v>200000</v>
      </c>
      <c r="F10" s="2">
        <f>($C$5*$C$6)/((1-C10)*$C$5+C10*$C$6)</f>
        <v>200000</v>
      </c>
    </row>
    <row r="11" spans="2:6">
      <c r="B11" t="n">
        <v>25</v>
      </c>
      <c r="C11" t="n">
        <v>0.75</v>
      </c>
      <c r="D11" s="2">
        <f>C11*$C$5+(1-C11)*$C$6</f>
        <v>325000</v>
      </c>
      <c r="F11" s="2">
        <f>($C$5*$C$6)/((1-C11)*$C$5+C11*$C$6)</f>
        <v>243478.260869565012</v>
      </c>
    </row>
    <row r="12" spans="2:6">
      <c r="B12" t="n">
        <v>50</v>
      </c>
      <c r="C12" t="n">
        <v>0.5</v>
      </c>
      <c r="D12" s="2">
        <f>C12*$C$5+(1-C12)*$C$6</f>
        <v>450000</v>
      </c>
      <c r="F12" s="2">
        <f>($C$5*$C$6)/((1-C12)*$C$5+C12*$C$6)</f>
        <v>311111.111111111008</v>
      </c>
    </row>
    <row r="13" spans="2:6">
      <c r="B13" t="n">
        <v>75</v>
      </c>
      <c r="C13" t="n">
        <v>0.25</v>
      </c>
      <c r="D13" s="2">
        <f>C13*$C$5+(1-C13)*$C$6</f>
        <v>575000</v>
      </c>
      <c r="F13" s="2">
        <f>($C$5*$C$6)/((1-C13)*$C$5+C13*$C$6)</f>
        <v>430769.230769230984</v>
      </c>
    </row>
    <row r="14" spans="2:6">
      <c r="B14" t="n">
        <v>100</v>
      </c>
      <c r="C14" t="n">
        <v>0</v>
      </c>
      <c r="D14" s="2">
        <f>C14*$C$5+(1-C14)*$C$6</f>
        <v>700000</v>
      </c>
      <c r="F14" s="2">
        <f>($C$5*$C$6)/((1-C14)*$C$5+C14*$C$6)</f>
        <v>700000</v>
      </c>
    </row>
    <row r="20" spans="1:2">
      <c r="A20" t="s">
        <v>15</v>
      </c>
      <c r="B20" t="s">
        <v>16</v>
      </c>
    </row>
    <row r="21" spans="2:4">
      <c r="B21" t="s">
        <v>17</v>
      </c>
      <c r="D21" t="s">
        <v>18</v>
      </c>
    </row>
    <row r="22" spans="2:4">
      <c r="B22" t="s">
        <v>19</v>
      </c>
      <c r="D22" t="s">
        <v>20</v>
      </c>
    </row>
    <row r="23" spans="2:2">
      <c r="B23" t="s">
        <v>21</v>
      </c>
    </row>
    <row r="26" spans="1:17" ht="51.75" customHeight="1">
      <c r="A26" s="1" t="n">
        <v>2</v>
      </c>
      <c r="B26" s="20" t="s">
        <v>22</v>
      </c>
      <c r="C26" s="20"/>
      <c r="D26" s="20"/>
      <c r="E26" s="20"/>
      <c r="F26" s="20"/>
      <c r="G26" s="20"/>
      <c r="H26" s="20"/>
      <c r="I26" s="20"/>
      <c r="J26" s="20"/>
      <c r="K26" s="20"/>
      <c r="L26" s="20"/>
      <c r="M26" s="20"/>
      <c r="N26" s="20"/>
      <c r="O26" s="20"/>
      <c r="P26" s="20"/>
      <c r="Q26" s="20"/>
    </row>
    <row r="28" spans="1:2">
      <c r="A28" t="s">
        <v>15</v>
      </c>
      <c r="B28" t="s">
        <v>23</v>
      </c>
    </row>
    <row r="29" spans="2:2">
      <c r="B29" t="s">
        <v>24</v>
      </c>
    </row>
    <row r="30" spans="2:2">
      <c r="B30" t="s">
        <v>25</v>
      </c>
    </row>
    <row r="31" spans="2:2">
      <c r="B31" t="s">
        <v>26</v>
      </c>
    </row>
    <row r="33" spans="2:7">
      <c r="B33" t="s">
        <v>27</v>
      </c>
      <c r="D33" t="s">
        <v>28</v>
      </c>
      <c r="F33" s="2" t="n">
        <v>3500</v>
      </c>
      <c r="G33" t="s">
        <v>5</v>
      </c>
    </row>
    <row r="34" spans="2:4">
      <c r="B34" t="s">
        <v>29</v>
      </c>
      <c r="C34" s="2">
        <f>F33/40</f>
        <v>87.5</v>
      </c>
      <c r="D34" t="s">
        <v>5</v>
      </c>
    </row>
    <row r="37" spans="1:17" ht="55.50" customHeight="1">
      <c r="A37" s="1" t="n">
        <v>3</v>
      </c>
      <c r="B37" s="20" t="s">
        <v>30</v>
      </c>
      <c r="C37" s="20"/>
      <c r="D37" s="20"/>
      <c r="E37" s="20"/>
      <c r="F37" s="20"/>
      <c r="G37" s="20"/>
      <c r="H37" s="20"/>
      <c r="I37" s="20"/>
      <c r="J37" s="20"/>
      <c r="K37" s="20"/>
      <c r="L37" s="20"/>
      <c r="M37" s="20"/>
      <c r="N37" s="20"/>
      <c r="O37" s="20"/>
      <c r="P37" s="20"/>
      <c r="Q37" s="20"/>
    </row>
    <row r="38" spans="6:10">
      <c r="F38" t="s">
        <v>31</v>
      </c>
      <c r="J38" t="s">
        <v>32</v>
      </c>
    </row>
    <row r="39" spans="3:10">
      <c r="C39" t="s">
        <v>33</v>
      </c>
      <c r="D39" t="s">
        <v>34</v>
      </c>
      <c r="F39" t="s">
        <v>35</v>
      </c>
      <c r="J39" t="s">
        <v>36</v>
      </c>
    </row>
    <row r="40" spans="2:10">
      <c r="B40" t="s">
        <v>37</v>
      </c>
      <c r="C40" t="n">
        <v>3.10000000000000009</v>
      </c>
      <c r="D40" t="n">
        <v>0.689999999999999947</v>
      </c>
      <c r="F40" t="s">
        <v>38</v>
      </c>
      <c r="J40" t="s">
        <v>39</v>
      </c>
    </row>
    <row r="41" spans="2:12">
      <c r="B41" t="s">
        <v>40</v>
      </c>
      <c r="C41" t="n">
        <v>72000</v>
      </c>
      <c r="D41" t="n">
        <v>3500</v>
      </c>
      <c r="F41" t="s">
        <v>41</v>
      </c>
      <c r="G41" s="5">
        <f>(55000-C40)/(C41-C40)</f>
        <v>0.763878722556110024</v>
      </c>
      <c r="H41" t="s">
        <v>5</v>
      </c>
      <c r="J41" t="s">
        <v>42</v>
      </c>
      <c r="K41" s="5">
        <f>(1200-D40)/(D41-D40)</f>
        <v>0.342727566291639985</v>
      </c>
      <c r="L41" t="s">
        <v>5</v>
      </c>
    </row>
    <row r="42" spans="2:12">
      <c r="B42" t="s">
        <v>43</v>
      </c>
      <c r="C42" t="n">
        <v>124000</v>
      </c>
      <c r="D42" t="n">
        <v>3500</v>
      </c>
      <c r="F42" t="s">
        <v>44</v>
      </c>
      <c r="G42" s="5">
        <f>(55000-C40)/(C42-C40)</f>
        <v>0.443534475458660982</v>
      </c>
      <c r="H42" t="s">
        <v>8</v>
      </c>
      <c r="J42" t="s">
        <v>45</v>
      </c>
      <c r="K42" s="5">
        <f>(1200-D40)/(D42-D40)</f>
        <v>0.342727566291639985</v>
      </c>
      <c r="L42" t="s">
        <v>5</v>
      </c>
    </row>
    <row r="44" spans="2:2">
      <c r="B44" t="s">
        <v>46</v>
      </c>
    </row>
    <row r="47" spans="1:17" ht="36" customHeight="1">
      <c r="A47" s="1" t="n">
        <v>4</v>
      </c>
      <c r="B47" s="20" t="s">
        <v>47</v>
      </c>
      <c r="C47" s="20"/>
      <c r="D47" s="20"/>
      <c r="E47" s="20"/>
      <c r="F47" s="20"/>
      <c r="G47" s="20"/>
      <c r="H47" s="20"/>
      <c r="I47" s="20"/>
      <c r="J47" s="20"/>
      <c r="K47" s="20"/>
      <c r="L47" s="20"/>
      <c r="M47" s="20"/>
      <c r="N47" s="20"/>
      <c r="O47" s="20"/>
      <c r="P47" s="20"/>
      <c r="Q47" s="20"/>
    </row>
    <row r="48" spans="2:4">
      <c r="B48" s="6" t="s">
        <v>48</v>
      </c>
      <c r="C48" s="7" t="s">
        <v>49</v>
      </c>
      <c r="D48" s="7" t="s">
        <v>50</v>
      </c>
    </row>
    <row r="49" spans="2:7">
      <c r="B49" s="8" t="s">
        <v>51</v>
      </c>
      <c r="C49" s="9" t="n">
        <v>2.5</v>
      </c>
      <c r="D49" s="9" t="n">
        <v>3500</v>
      </c>
      <c r="F49" t="s">
        <v>52</v>
      </c>
      <c r="G49" s="10">
        <f>(2500-D50)/(D49-D50)</f>
        <v>0.333333333333332993</v>
      </c>
    </row>
    <row r="50" spans="2:8">
      <c r="B50" s="8" t="s">
        <v>53</v>
      </c>
      <c r="C50" s="9" t="n">
        <v>1.35000000000000009</v>
      </c>
      <c r="D50" s="9" t="n">
        <v>2000</v>
      </c>
      <c r="F50" t="s">
        <v>54</v>
      </c>
      <c r="G50" s="5">
        <f>(1-G49)*C50+G49*C49</f>
        <v>1.73333333333333002</v>
      </c>
      <c r="H50" t="s">
        <v>55</v>
      </c>
    </row>
    <row r="52" spans="2:2">
      <c r="B52" t="s">
        <v>56</v>
      </c>
    </row>
    <row r="55" spans="1:17" ht="35.25" customHeight="1">
      <c r="A55" s="1" t="n">
        <v>5</v>
      </c>
      <c r="B55" s="20" t="s">
        <v>57</v>
      </c>
      <c r="C55" s="20"/>
      <c r="D55" s="20"/>
      <c r="E55" s="20"/>
      <c r="F55" s="20"/>
      <c r="G55" s="20"/>
      <c r="H55" s="20"/>
      <c r="I55" s="20"/>
      <c r="J55" s="20"/>
      <c r="K55" s="20"/>
      <c r="L55" s="20"/>
      <c r="M55" s="20"/>
      <c r="N55" s="20"/>
      <c r="O55" s="20"/>
      <c r="P55" s="20"/>
      <c r="Q55" s="20"/>
    </row>
    <row r="57" spans="3:5">
      <c r="C57" t="s">
        <v>58</v>
      </c>
      <c r="E57" t="s">
        <v>59</v>
      </c>
    </row>
    <row r="58" spans="2:9">
      <c r="B58" t="s">
        <v>37</v>
      </c>
      <c r="C58" t="n">
        <v>3400</v>
      </c>
      <c r="E58" t="s">
        <v>60</v>
      </c>
      <c r="I58" s="5">
        <f>(C60-C58)/(C59-C58)</f>
        <v>0.262023217247097984</v>
      </c>
    </row>
    <row r="59" spans="2:9">
      <c r="B59" t="s">
        <v>61</v>
      </c>
      <c r="C59" t="n">
        <v>124000</v>
      </c>
      <c r="E59" t="s">
        <v>62</v>
      </c>
      <c r="I59" s="5">
        <f>((1/C61)-(1/C58))*(C58*C59)/(C58-C59)</f>
        <v>0.352011701646832975</v>
      </c>
    </row>
    <row r="60" spans="2:3">
      <c r="B60" t="s">
        <v>63</v>
      </c>
      <c r="C60" t="n">
        <v>35000</v>
      </c>
    </row>
    <row r="61" spans="2:5">
      <c r="B61" t="s">
        <v>64</v>
      </c>
      <c r="C61" t="n">
        <v>5170</v>
      </c>
      <c r="E61" t="s">
        <v>65</v>
      </c>
    </row>
    <row r="64" spans="1:17" ht="33" customHeight="1">
      <c r="A64" s="1" t="n">
        <v>6</v>
      </c>
      <c r="B64" s="20" t="s">
        <v>66</v>
      </c>
      <c r="C64" s="20"/>
      <c r="D64" s="20"/>
      <c r="E64" s="20"/>
      <c r="F64" s="20"/>
      <c r="G64" s="20"/>
      <c r="H64" s="20"/>
      <c r="I64" s="20"/>
      <c r="J64" s="20"/>
      <c r="K64" s="20"/>
      <c r="L64" s="20"/>
      <c r="M64" s="20"/>
      <c r="N64" s="20"/>
      <c r="O64" s="20"/>
      <c r="P64" s="20"/>
      <c r="Q64" s="20"/>
    </row>
    <row r="66" spans="2:3">
      <c r="B66" s="11" t="s">
        <v>67</v>
      </c>
      <c r="C66" s="12"/>
    </row>
    <row r="67" spans="2:3">
      <c r="B67" s="11" t="s">
        <v>68</v>
      </c>
      <c r="C67" s="12"/>
    </row>
    <row r="70" spans="1:17" ht="114.75" customHeight="1">
      <c r="A70" s="1" t="n">
        <v>7</v>
      </c>
      <c r="B70" s="20" t="s">
        <v>69</v>
      </c>
      <c r="C70" s="20"/>
      <c r="D70" s="20"/>
      <c r="E70" s="20"/>
      <c r="F70" s="20"/>
      <c r="G70" s="20"/>
      <c r="H70" s="20"/>
      <c r="I70" s="20"/>
      <c r="J70" s="20"/>
      <c r="K70" s="20"/>
      <c r="L70" s="20"/>
      <c r="M70" s="20"/>
      <c r="N70" s="20"/>
      <c r="O70" s="20"/>
      <c r="P70" s="20"/>
      <c r="Q70" s="20"/>
    </row>
    <row r="71" spans="2:6" ht="33.75" customHeight="1">
      <c r="B71" s="13" t="s">
        <v>48</v>
      </c>
      <c r="C71" s="13" t="s">
        <v>70</v>
      </c>
      <c r="D71" s="23" t="s">
        <v>71</v>
      </c>
      <c r="F71" t="s">
        <v>72</v>
      </c>
    </row>
    <row r="72" spans="2:9">
      <c r="B72" s="13"/>
      <c r="C72" s="13"/>
      <c r="D72" s="23"/>
      <c r="F72" t="s">
        <v>73</v>
      </c>
      <c r="G72" t="s">
        <v>74</v>
      </c>
      <c r="H72">
        <f>480/1000/1000</f>
        <v>0.000479999999999999982</v>
      </c>
      <c r="I72" t="s">
        <v>75</v>
      </c>
    </row>
    <row r="73" spans="2:4">
      <c r="B73" s="13" t="s">
        <v>76</v>
      </c>
      <c r="C73" s="14" t="n">
        <v>130000</v>
      </c>
      <c r="D73" s="13" t="n">
        <v>3500</v>
      </c>
    </row>
    <row r="74" spans="2:4">
      <c r="B74" s="13" t="s">
        <v>53</v>
      </c>
      <c r="C74" s="14" t="n">
        <v>2400</v>
      </c>
      <c r="D74" s="13" t="n">
        <v>55</v>
      </c>
    </row>
    <row r="75" spans="3:3">
      <c r="C75" s="15"/>
    </row>
    <row r="76" spans="1:3">
      <c r="A76" t="s">
        <v>15</v>
      </c>
      <c r="B76" t="s">
        <v>77</v>
      </c>
      <c r="C76" s="17">
        <f>C73*0.45/C74/0.55</f>
        <v>44.3181818181817988</v>
      </c>
    </row>
    <row r="78" spans="1:2">
      <c r="A78" t="s">
        <v>78</v>
      </c>
      <c r="B78" t="s">
        <v>79</v>
      </c>
    </row>
    <row r="79" spans="2:2">
      <c r="B79" t="s">
        <v>80</v>
      </c>
    </row>
    <row r="80" spans="2:5">
      <c r="B80" t="s">
        <v>81</v>
      </c>
      <c r="D80" s="17">
        <f>53400/45</f>
        <v>1186.66666666666993</v>
      </c>
      <c r="E80" t="s">
        <v>82</v>
      </c>
    </row>
    <row r="81" spans="2:5">
      <c r="B81" t="s">
        <v>83</v>
      </c>
      <c r="D81" s="17">
        <f>53400-D80</f>
        <v>52213.3333333332994</v>
      </c>
      <c r="E81" t="s">
        <v>82</v>
      </c>
    </row>
    <row r="83" spans="1:7">
      <c r="A83" t="s">
        <v>84</v>
      </c>
      <c r="B83" t="s">
        <v>85</v>
      </c>
      <c r="D83" s="17">
        <f>D80/D84</f>
        <v>4494949.49494951032</v>
      </c>
      <c r="E83" t="s">
        <v>86</v>
      </c>
      <c r="F83" s="16">
        <f>D83/1000000</f>
        <v>4.4949494949495099</v>
      </c>
      <c r="G83" t="s">
        <v>5</v>
      </c>
    </row>
    <row r="84" spans="2:5">
      <c r="B84" t="s">
        <v>87</v>
      </c>
      <c r="D84">
        <f>H72*0.55</f>
        <v>0.000264000000000000012</v>
      </c>
      <c r="E84" t="s">
        <v>75</v>
      </c>
    </row>
    <row r="86" spans="2:7">
      <c r="B86" t="s">
        <v>88</v>
      </c>
      <c r="D86" s="17">
        <f>D81/D87</f>
        <v>241728395.061728001</v>
      </c>
      <c r="E86" t="s">
        <v>86</v>
      </c>
      <c r="F86" s="17">
        <f>D86/1000000</f>
        <v>241.728395061728008</v>
      </c>
      <c r="G86" t="s">
        <v>5</v>
      </c>
    </row>
    <row r="87" spans="2:5">
      <c r="B87" t="s">
        <v>89</v>
      </c>
      <c r="D87">
        <f>H72*0.45</f>
        <v>0.000216000000000000014</v>
      </c>
      <c r="E87" t="s">
        <v>75</v>
      </c>
    </row>
    <row r="89" spans="1:5">
      <c r="A89" t="s">
        <v>90</v>
      </c>
      <c r="B89" t="s">
        <v>91</v>
      </c>
      <c r="D89">
        <f>53400/H72/1000000</f>
        <v>111.25</v>
      </c>
      <c r="E89" t="s">
        <v>5</v>
      </c>
    </row>
    <row r="90" spans="2:5">
      <c r="B90" t="s">
        <v>92</v>
      </c>
      <c r="D90">
        <f>C73*0.45+C74*0.55</f>
        <v>59820</v>
      </c>
      <c r="E90" t="s">
        <v>8</v>
      </c>
    </row>
    <row r="91" spans="2:4">
      <c r="B91" t="s">
        <v>93</v>
      </c>
      <c r="D91" s="2">
        <f>D89/D90</f>
        <v>0.00185974590438000025</v>
      </c>
    </row>
    <row r="93" spans="2:2">
      <c r="B93" t="s">
        <v>94</v>
      </c>
    </row>
    <row r="94" spans="2:4">
      <c r="B94" t="s">
        <v>95</v>
      </c>
      <c r="D94" s="2">
        <f>F86/C73</f>
        <v>0.00185944919278300009</v>
      </c>
    </row>
    <row r="95" spans="2:4">
      <c r="B95" t="s">
        <v>96</v>
      </c>
      <c r="D95" s="2">
        <f>F83/C74</f>
        <v>0.00187289562289600031</v>
      </c>
    </row>
    <row r="98" spans="1:17" ht="80.25" customHeight="1">
      <c r="A98" s="1" t="n">
        <v>8</v>
      </c>
      <c r="B98" s="20" t="s">
        <v>97</v>
      </c>
      <c r="C98" s="20"/>
      <c r="D98" s="20"/>
      <c r="E98" s="20"/>
      <c r="F98" s="20"/>
      <c r="G98" s="20"/>
      <c r="H98" s="20"/>
      <c r="I98" s="20"/>
      <c r="J98" s="20"/>
      <c r="K98" s="20"/>
      <c r="L98" s="20"/>
      <c r="M98" s="20"/>
      <c r="N98" s="20"/>
      <c r="O98" s="20"/>
      <c r="P98" s="20"/>
      <c r="Q98" s="20"/>
    </row>
    <row r="100" spans="1:2">
      <c r="A100" t="s">
        <v>3</v>
      </c>
      <c r="B100" t="s">
        <v>98</v>
      </c>
    </row>
    <row r="101" spans="2:4">
      <c r="B101" t="s">
        <v>99</v>
      </c>
      <c r="C101">
        <f>4500*0.008/75</f>
        <v>0.479999999999999982</v>
      </c>
      <c r="D101" t="s">
        <v>100</v>
      </c>
    </row>
    <row r="102" spans="2:10">
      <c r="B102" t="s">
        <v>101</v>
      </c>
      <c r="E102" t="s">
        <v>102</v>
      </c>
      <c r="F102">
        <f>0.008/0.48</f>
        <v>0.0166666666666669983</v>
      </c>
      <c r="H102" t="s">
        <v>103</v>
      </c>
      <c r="J102" t="s">
        <v>104</v>
      </c>
    </row>
    <row r="103" spans="1:1" ht="63.75" customHeight="1"/>
    <row r="104" spans="2:8">
      <c r="B104" t="s">
        <v>105</v>
      </c>
      <c r="C104"/>
      <c r="D104"/>
      <c r="E104"/>
      <c r="F104" t="s">
        <v>74</v>
      </c>
      <c r="G104">
        <f>0.2*(0.008*75/0.006)+4500*(1-0.2)</f>
        <v>3620</v>
      </c>
      <c r="H104" t="s">
        <v>5</v>
      </c>
    </row>
    <row r="107" spans="1:17" ht="45.75" customHeight="1">
      <c r="A107" s="1" t="n">
        <v>9</v>
      </c>
      <c r="B107" s="20" t="s">
        <v>106</v>
      </c>
      <c r="C107" s="20"/>
      <c r="D107" s="20"/>
      <c r="E107" s="20"/>
      <c r="F107" s="20"/>
      <c r="G107" s="20"/>
      <c r="H107" s="20"/>
      <c r="I107" s="20"/>
      <c r="J107" s="20"/>
      <c r="K107" s="20"/>
      <c r="L107" s="20"/>
      <c r="M107" s="20"/>
      <c r="N107" s="20"/>
      <c r="O107" s="20"/>
      <c r="P107" s="20"/>
      <c r="Q107" s="20"/>
    </row>
    <row r="109" spans="2:2">
      <c r="B109" t="s">
        <v>98</v>
      </c>
    </row>
    <row r="110" spans="2:6">
      <c r="B110" t="s">
        <v>99</v>
      </c>
      <c r="C110">
        <f>3500*0.000015/100</f>
        <v>0.000524999999999999911</v>
      </c>
      <c r="D110" t="s">
        <v>100</v>
      </c>
      <c r="E110">
        <f>C110*1000</f>
        <v>0.525</v>
      </c>
      <c r="F110" t="s">
        <v>107</v>
      </c>
    </row>
    <row r="111" spans="2:10">
      <c r="B111" t="s">
        <v>101</v>
      </c>
      <c r="E111" t="s">
        <v>102</v>
      </c>
      <c r="F111">
        <f>2/E110</f>
        <v>3.8095238095238102</v>
      </c>
      <c r="H111" t="s">
        <v>103</v>
      </c>
      <c r="J111" t="s">
        <v>108</v>
      </c>
    </row>
    <row r="113" spans="2:8">
      <c r="B113" t="s">
        <v>109</v>
      </c>
      <c r="F113" t="s">
        <v>74</v>
      </c>
      <c r="G113" s="17">
        <f>5.5*0.75+3500*0.25*(1-(0.000525/2/0.002))</f>
        <v>764.28125</v>
      </c>
      <c r="H113" t="s">
        <v>5</v>
      </c>
    </row>
    <row r="116" spans="1:17" ht="115.50" customHeight="1">
      <c r="A116" s="1" t="n">
        <v>12</v>
      </c>
      <c r="B116" s="20" t="s">
        <v>110</v>
      </c>
      <c r="C116" s="20"/>
      <c r="D116" s="20"/>
      <c r="E116" s="20"/>
      <c r="F116" s="20"/>
      <c r="G116" s="20"/>
      <c r="H116" s="20"/>
      <c r="I116" s="20"/>
      <c r="J116" s="20"/>
      <c r="K116" s="20"/>
      <c r="L116" s="20"/>
      <c r="M116" s="20"/>
      <c r="N116" s="20"/>
      <c r="O116" s="20"/>
      <c r="P116" s="20"/>
      <c r="Q116" s="20"/>
    </row>
    <row r="117" spans="2:12">
      <c r="B117" t="s">
        <v>111</v>
      </c>
      <c r="C117" t="n">
        <v>94000</v>
      </c>
      <c r="D117" t="s">
        <v>5</v>
      </c>
      <c r="F117" t="s">
        <v>112</v>
      </c>
      <c r="G117" t="n">
        <v>2.39999999999999991</v>
      </c>
      <c r="H117" t="s">
        <v>113</v>
      </c>
      <c r="J117" t="s">
        <v>114</v>
      </c>
      <c r="K117" s="2" t="n">
        <v>0.00001</v>
      </c>
      <c r="L117" t="s">
        <v>100</v>
      </c>
    </row>
    <row r="118" spans="2:12">
      <c r="B118" t="s">
        <v>115</v>
      </c>
      <c r="C118" t="n">
        <v>350000</v>
      </c>
      <c r="D118" t="s">
        <v>8</v>
      </c>
      <c r="F118" t="s">
        <v>116</v>
      </c>
      <c r="G118" t="n">
        <v>4.79999999999999982</v>
      </c>
      <c r="H118" t="s">
        <v>113</v>
      </c>
      <c r="J118" t="s">
        <v>117</v>
      </c>
      <c r="K118" s="2" t="n">
        <v>5.000000000000000409E-06</v>
      </c>
      <c r="L118" t="s">
        <v>100</v>
      </c>
    </row>
    <row r="120" spans="1:5">
      <c r="A120" t="s">
        <v>3</v>
      </c>
      <c r="B120" t="s">
        <v>118</v>
      </c>
      <c r="C120" s="2">
        <f>(0.000025)^2*3.14</f>
        <v>1.962500000000000202E-09</v>
      </c>
      <c r="D120" t="s">
        <v>100</v>
      </c>
      <c r="E120" s="24" t="s">
        <v>119</v>
      </c>
    </row>
    <row r="121" spans="2:5">
      <c r="B121" t="s">
        <v>120</v>
      </c>
      <c r="C121" s="2">
        <f>(0.00008)^2-C120</f>
        <v>4.437500000000000858E-09</v>
      </c>
      <c r="D121" t="s">
        <v>100</v>
      </c>
      <c r="E121" s="24" t="s">
        <v>121</v>
      </c>
    </row>
    <row r="122" spans="2:3">
      <c r="B122" t="s">
        <v>122</v>
      </c>
      <c r="C122" s="2">
        <f>C121+C120</f>
        <v>6.40000000000000106E-09</v>
      </c>
    </row>
    <row r="123" spans="2:3">
      <c r="B123" t="s">
        <v>123</v>
      </c>
      <c r="C123" s="5">
        <f>C120/C122</f>
        <v>0.306640625</v>
      </c>
    </row>
    <row r="124" spans="2:3">
      <c r="B124" t="s">
        <v>124</v>
      </c>
      <c r="C124" s="5">
        <f>C121/C122</f>
        <v>0.693359375</v>
      </c>
    </row>
    <row r="126" spans="2:4">
      <c r="B126" t="s">
        <v>125</v>
      </c>
      <c r="C126">
        <f>C117*C124+C118*C123</f>
        <v>172500</v>
      </c>
      <c r="D126" t="s">
        <v>5</v>
      </c>
    </row>
    <row r="128" spans="1:2">
      <c r="A128" t="s">
        <v>15</v>
      </c>
      <c r="B128" t="s">
        <v>126</v>
      </c>
    </row>
    <row r="129" spans="2:2">
      <c r="B129" t="s">
        <v>127</v>
      </c>
    </row>
    <row r="130" spans="2:2">
      <c r="B130" t="s">
        <v>128</v>
      </c>
    </row>
    <row r="131" spans="2:2">
      <c r="B131" t="s">
        <v>129</v>
      </c>
    </row>
    <row r="133" spans="2:2">
      <c r="B133" t="s">
        <v>130</v>
      </c>
    </row>
    <row r="134" spans="2:2">
      <c r="B134" t="s">
        <v>131</v>
      </c>
    </row>
    <row r="135" spans="2:7">
      <c r="B135" t="s">
        <v>132</v>
      </c>
      <c r="E135" t="s">
        <v>74</v>
      </c>
      <c r="F135" s="17">
        <f>G118/(3.14*0.5*K118)^0.5*(C126/C118)</f>
        <v>844.359636122328993</v>
      </c>
      <c r="G135" t="s">
        <v>5</v>
      </c>
    </row>
    <row r="137" spans="2:2">
      <c r="B137" t="s">
        <v>133</v>
      </c>
    </row>
    <row r="138" spans="2:2">
      <c r="B138" t="s">
        <v>134</v>
      </c>
    </row>
    <row r="139" spans="2:7">
      <c r="B139" t="s">
        <v>135</v>
      </c>
      <c r="E139" t="s">
        <v>74</v>
      </c>
      <c r="F139" s="17">
        <f>G117/(3.14*0.5*K117)^0.5*(C126/C117)</f>
        <v>1111.53376894557005</v>
      </c>
      <c r="G139" t="s">
        <v>5</v>
      </c>
    </row>
    <row r="141" spans="2:2">
      <c r="B141" t="s">
        <v>136</v>
      </c>
    </row>
    <row r="157" spans="2:2">
      <c r="B157" s="18"/>
    </row>
    <row r="158" spans="2:2">
      <c r="B158" s="19"/>
    </row>
  </sheetData>
  <mergeCells count="15">
    <mergeCell ref="B1:N1"/>
    <mergeCell ref="B2:Q2"/>
    <mergeCell ref="B3:Q3"/>
    <mergeCell ref="B26:Q26"/>
    <mergeCell ref="B37:Q37"/>
    <mergeCell ref="B47:Q47"/>
    <mergeCell ref="B55:Q55"/>
    <mergeCell ref="B64:Q64"/>
    <mergeCell ref="B70:Q70"/>
    <mergeCell ref="B71:B72"/>
    <mergeCell ref="C71:C72"/>
    <mergeCell ref="D71:D72"/>
    <mergeCell ref="B98:Q98"/>
    <mergeCell ref="B107:Q107"/>
    <mergeCell ref="B116:Q116"/>
  </mergeCells>
  <printOptions>
    <extLst>
      <ext uri="smNativeData">
        <pm:pageFlags xmlns:pm="smNativeData" id="1694003247" printRowHead="0" printColHead="0" printHeadLine="0" printFootLine="0" autoHeightHeader="0" autoHeightFooter="0" fitToPageBoth="0"/>
      </ext>
    </extLst>
  </printOptions>
  <pageMargins left="0.700000" right="0.700000" top="0.750000" bottom="0.750000" header="0.300000" footer="0.300000"/>
  <pageSetup paperSize="9" fitToWidth="0" fitToHeight="1"/>
  <headerFooter>
    <extLst>
      <ext uri="smNativeData">
        <pm:header xmlns:pm="smNativeData" id="1694003247" l="56" r="56" t="56" b="56" borderId="0" fillId="0" vertical="0"/>
        <pm:footer xmlns:pm="smNativeData" id="1694003247" l="56" r="56" t="56" b="56" borderId="0" fillId="0" vertical="2"/>
        <pm:paperBin xmlns:pm="smNativeData" id="1694003247" Id="0" type="0" value="0"/>
        <pm:paperBin xmlns:pm="smNativeData" id="1694003247" Id="1" type="0" value="0"/>
      </ext>
    </extLst>
  </headerFooter>
  <drawing r:id="rId1"/>
  <extLst>
    <ext uri="smNativeData">
      <pm:sheetPrefs xmlns:pm="smNativeData" day="1694003247" outlineProtect="1" showHorizontalRuler="1" showVerticalRuler="1" showAltShade="0">
        <pm:shade id="0" type="0" fgLvl="100" fgClr="000000" bgLvl="100" bgClr="FFFFFF"/>
        <pm:shade id="1" type="0" fgLvl="100" fgClr="000000" bgLvl="100" bgClr="FFFFFF"/>
      </pm:sheetPref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view="normal" workbookViewId="0">
      <selection activeCell="A1" sqref="A1"/>
    </sheetView>
  </sheetViews>
  <sheetFormatPr baseColWidth="10" defaultColWidth="11.428571" defaultRowHeight="15.40"/>
  <sheetData/>
  <printOptions>
    <extLst>
      <ext uri="smNativeData">
        <pm:pageFlags xmlns:pm="smNativeData" id="1694003247" printRowHead="0" printColHead="0" printHeadLine="0" printFootLine="0" autoHeightHeader="0" autoHeightFooter="0" fitToPageBoth="0"/>
      </ext>
    </extLst>
  </printOptions>
  <pageMargins left="0.700000" right="0.700000" top="0.750000" bottom="0.750000" header="0.300000" footer="0.300000"/>
  <pageSetup paperSize="9" fitToWidth="0" fitToHeight="1" pageOrder="overThenDown"/>
  <headerFooter>
    <extLst>
      <ext uri="smNativeData">
        <pm:header xmlns:pm="smNativeData" id="1694003247" l="56" r="56" t="56" b="56" borderId="0" fillId="0" vertical="0"/>
        <pm:footer xmlns:pm="smNativeData" id="1694003247" l="56" r="56" t="56" b="56" borderId="0" fillId="0" vertical="2"/>
        <pm:paperBin xmlns:pm="smNativeData" id="1694003247" Id="0" type="0" value="0"/>
        <pm:paperBin xmlns:pm="smNativeData" id="1694003247" Id="1" type="0" value="0"/>
      </ext>
    </extLst>
  </headerFooter>
  <extLst>
    <ext uri="smNativeData">
      <pm:sheetPrefs xmlns:pm="smNativeData" day="1694003247" outlineProtect="1" showHorizontalRuler="1" showVerticalRuler="1" showAltShade="0">
        <pm:shade id="0" type="0" fgLvl="100" fgClr="000000" bgLvl="100" bgClr="FFFFFF"/>
        <pm:shade id="1" type="0" fgLvl="100" fgClr="000000" bgLvl="100" bgClr="FFFFFF"/>
      </pm:sheetPrefs>
    </ext>
  </extLst>
</worksheet>
</file>

<file path=xl/worksheets/sheet3.xml><?xml version="1.0" encoding="utf-8"?>
<worksheet xmlns="http://schemas.openxmlformats.org/spreadsheetml/2006/main" xmlns:r="http://schemas.openxmlformats.org/officeDocument/2006/relationships" xmlns:mc="http://schemas.openxmlformats.org/markup-compatibility/2006">
  <dimension ref="A1"/>
  <sheetViews>
    <sheetView view="normal" workbookViewId="0">
      <selection activeCell="A1" sqref="A1"/>
    </sheetView>
  </sheetViews>
  <sheetFormatPr baseColWidth="10" defaultColWidth="11.428571" defaultRowHeight="15.40"/>
  <sheetData/>
  <printOptions>
    <extLst>
      <ext uri="smNativeData">
        <pm:pageFlags xmlns:pm="smNativeData" id="1694003247" printRowHead="0" printColHead="0" printHeadLine="0" printFootLine="0" autoHeightHeader="0" autoHeightFooter="0" fitToPageBoth="0"/>
      </ext>
    </extLst>
  </printOptions>
  <pageMargins left="0.700000" right="0.700000" top="0.750000" bottom="0.750000" header="0.300000" footer="0.300000"/>
  <pageSetup paperSize="9" fitToWidth="0" fitToHeight="1" pageOrder="overThenDown"/>
  <headerFooter>
    <extLst>
      <ext uri="smNativeData">
        <pm:header xmlns:pm="smNativeData" id="1694003247" l="56" r="56" t="56" b="56" borderId="0" fillId="0" vertical="0"/>
        <pm:footer xmlns:pm="smNativeData" id="1694003247" l="56" r="56" t="56" b="56" borderId="0" fillId="0" vertical="2"/>
        <pm:paperBin xmlns:pm="smNativeData" id="1694003247" Id="0" type="0" value="0"/>
        <pm:paperBin xmlns:pm="smNativeData" id="1694003247" Id="1" type="0" value="0"/>
      </ext>
    </extLst>
  </headerFooter>
  <extLst>
    <ext uri="smNativeData">
      <pm:sheetPrefs xmlns:pm="smNativeData" day="1694003247" outlineProtect="1" showHorizontalRuler="1" showVerticalRuler="1" showAltShade="0">
        <pm:shade id="0" type="0" fgLvl="100" fgClr="000000" bgLvl="100" bgClr="FFFFFF"/>
        <pm:shade id="1" type="0" fgLvl="100" fgClr="000000" bgLvl="100" bgClr="FFFFFF"/>
      </pm:sheetPrefs>
    </ext>
  </extLst>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Alpha</dc:creator>
  <cp:keywords/>
  <dc:description/>
  <cp:lastModifiedBy>Usuario</cp:lastModifiedBy>
  <cp:revision>0</cp:revision>
  <dcterms:created xsi:type="dcterms:W3CDTF">2014-05-16T13:52:52Z</dcterms:created>
  <dcterms:modified xsi:type="dcterms:W3CDTF">2023-09-06T12:27:27Z</dcterms:modified>
</cp:coreProperties>
</file>